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110-0135-00_財政課\E_財務\01_庶務\06_財政公会計\H31決算に基づく財務書類\12_【完成品】公開用\01_一般会計等\"/>
    </mc:Choice>
  </mc:AlternateContent>
  <bookViews>
    <workbookView xWindow="0" yWindow="0" windowWidth="20460" windowHeight="7500" firstSheet="11"/>
  </bookViews>
  <sheets>
    <sheet name="有形固定資産の明細" sheetId="15" r:id="rId1"/>
    <sheet name="有形固定資産に係る行政目的別の明細" sheetId="16" r:id="rId2"/>
    <sheet name="投資及び出資金の明細" sheetId="1" r:id="rId3"/>
    <sheet name="基金の明細" sheetId="2" r:id="rId4"/>
    <sheet name="貸付金の明細" sheetId="3" r:id="rId5"/>
    <sheet name="長期延滞債権の明細" sheetId="4" r:id="rId6"/>
    <sheet name="未収金の明細" sheetId="5" r:id="rId7"/>
    <sheet name="地方債等（借入先別）の明細" sheetId="6" r:id="rId8"/>
    <sheet name="地方債等（返済期間別）の明細" sheetId="7" r:id="rId9"/>
    <sheet name="地方債等（利率別）の明細" sheetId="8" r:id="rId10"/>
    <sheet name="特定の契約条項が付された地方債等の概要" sheetId="9" r:id="rId11"/>
    <sheet name="引当金の明細" sheetId="10" r:id="rId12"/>
    <sheet name="補助金等の明細" sheetId="11" r:id="rId13"/>
    <sheet name="財源の明細" sheetId="12" r:id="rId14"/>
    <sheet name="財源情報の明細" sheetId="13" r:id="rId15"/>
    <sheet name="資金の明細" sheetId="14" r:id="rId16"/>
  </sheets>
  <definedNames>
    <definedName name="_xlnm.Print_Titles" localSheetId="1">有形固定資産に係る行政目的別の明細!$1:$5</definedName>
    <definedName name="_xlnm.Print_Titles" localSheetId="0">有形固定資産の明細!$1:$5</definedName>
  </definedNames>
  <calcPr calcId="162913"/>
</workbook>
</file>

<file path=xl/calcChain.xml><?xml version="1.0" encoding="utf-8"?>
<calcChain xmlns="http://schemas.openxmlformats.org/spreadsheetml/2006/main">
  <c r="B7" i="14" l="1"/>
  <c r="E31" i="12" l="1"/>
  <c r="E28" i="12"/>
  <c r="E25" i="12"/>
  <c r="E29" i="12" s="1"/>
  <c r="E30" i="12" s="1"/>
  <c r="E18" i="12"/>
  <c r="E17" i="12"/>
  <c r="E15" i="12"/>
  <c r="E19" i="12" s="1"/>
  <c r="E11" i="12"/>
  <c r="E20" i="12" l="1"/>
  <c r="E32" i="12"/>
  <c r="D20" i="11" l="1"/>
  <c r="D10" i="11"/>
  <c r="D21" i="11" s="1"/>
  <c r="E12" i="10" l="1"/>
  <c r="D12" i="10"/>
  <c r="C12" i="10"/>
  <c r="B12" i="10"/>
  <c r="F11" i="10"/>
  <c r="F10" i="10"/>
  <c r="F9" i="10"/>
  <c r="F8" i="10"/>
  <c r="F7" i="10"/>
  <c r="F12" i="10" s="1"/>
  <c r="A6" i="8" l="1"/>
  <c r="K19" i="6" l="1"/>
  <c r="G19" i="6"/>
  <c r="F19" i="6"/>
  <c r="E19" i="6"/>
  <c r="C19" i="6"/>
  <c r="B19" i="6"/>
  <c r="D13" i="6"/>
  <c r="D19" i="6" s="1"/>
  <c r="C19" i="5" l="1"/>
  <c r="C20" i="5" s="1"/>
  <c r="B19" i="5"/>
  <c r="B9" i="5"/>
  <c r="B20" i="5" s="1"/>
  <c r="C20" i="4" l="1"/>
  <c r="C19" i="4"/>
  <c r="B19" i="4"/>
  <c r="B9" i="4"/>
  <c r="B20" i="4" s="1"/>
  <c r="D12" i="3" l="1"/>
  <c r="B12" i="3"/>
  <c r="F11" i="3"/>
  <c r="F10" i="3"/>
  <c r="F9" i="3"/>
  <c r="F8" i="3"/>
  <c r="F12" i="3" s="1"/>
  <c r="G25" i="2" l="1"/>
  <c r="D25" i="2"/>
  <c r="F24" i="2"/>
  <c r="F23" i="2"/>
  <c r="F22" i="2"/>
  <c r="F21" i="2"/>
  <c r="F20" i="2"/>
  <c r="F19" i="2"/>
  <c r="C18" i="2"/>
  <c r="B18" i="2"/>
  <c r="F18" i="2" s="1"/>
  <c r="F17" i="2"/>
  <c r="F16" i="2"/>
  <c r="F15" i="2"/>
  <c r="C15" i="2"/>
  <c r="F14" i="2"/>
  <c r="F13" i="2"/>
  <c r="F12" i="2"/>
  <c r="F11" i="2"/>
  <c r="C11" i="2"/>
  <c r="C10" i="2"/>
  <c r="C25" i="2" s="1"/>
  <c r="B10" i="2"/>
  <c r="F10" i="2" s="1"/>
  <c r="F9" i="2"/>
  <c r="F8" i="2"/>
  <c r="F7" i="2"/>
  <c r="F6" i="2"/>
  <c r="F25" i="2" s="1"/>
  <c r="B6" i="2"/>
  <c r="B25" i="2" s="1"/>
  <c r="B23" i="1" l="1"/>
  <c r="G23" i="1" s="1"/>
  <c r="G44" i="1"/>
  <c r="B44" i="1"/>
  <c r="J23" i="1"/>
  <c r="I23" i="1"/>
  <c r="H23" i="1"/>
  <c r="F23" i="1"/>
  <c r="G22" i="1"/>
  <c r="E23" i="1"/>
  <c r="D23" i="1"/>
  <c r="C23" i="1"/>
  <c r="H21" i="1"/>
  <c r="G21" i="1"/>
  <c r="G20" i="1"/>
  <c r="E22" i="1"/>
  <c r="H22" i="1" s="1"/>
  <c r="E21" i="1"/>
  <c r="E20" i="1"/>
  <c r="H20" i="1" s="1"/>
  <c r="I18" i="1" l="1"/>
  <c r="H18" i="1" l="1"/>
  <c r="H10" i="1" l="1"/>
  <c r="E10" i="1"/>
  <c r="C10" i="1"/>
  <c r="B10" i="1"/>
  <c r="F9" i="1"/>
  <c r="F8" i="1"/>
  <c r="F7" i="1"/>
  <c r="D9" i="1"/>
  <c r="G9" i="1" s="1"/>
  <c r="D8" i="1"/>
  <c r="D7" i="1"/>
  <c r="G7" i="1" l="1"/>
  <c r="F10" i="1"/>
  <c r="G8" i="1"/>
  <c r="D10" i="1"/>
  <c r="G10" i="1" l="1"/>
  <c r="B43" i="1" l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G18" i="1"/>
  <c r="E42" i="1" l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43" i="1"/>
  <c r="E19" i="1" l="1"/>
  <c r="E18" i="1"/>
  <c r="E17" i="1"/>
  <c r="E16" i="1"/>
  <c r="E15" i="1"/>
  <c r="E14" i="1"/>
  <c r="J27" i="1" l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 l="1"/>
  <c r="G15" i="1"/>
  <c r="H15" i="1" s="1"/>
  <c r="G16" i="1"/>
  <c r="H16" i="1" s="1"/>
  <c r="G17" i="1"/>
  <c r="H17" i="1" s="1"/>
  <c r="G19" i="1"/>
  <c r="H19" i="1" s="1"/>
  <c r="G14" i="1"/>
  <c r="H14" i="1" s="1"/>
  <c r="I44" i="1" l="1"/>
  <c r="K44" i="1"/>
  <c r="C44" i="1"/>
  <c r="D44" i="1"/>
  <c r="E44" i="1"/>
  <c r="F44" i="1"/>
  <c r="G42" i="1"/>
  <c r="H42" i="1" s="1"/>
  <c r="H43" i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H44" i="1" l="1"/>
</calcChain>
</file>

<file path=xl/sharedStrings.xml><?xml version="1.0" encoding="utf-8"?>
<sst xmlns="http://schemas.openxmlformats.org/spreadsheetml/2006/main" count="1291" uniqueCount="318">
  <si>
    <t>投資及び出資金の明細</t>
  </si>
  <si>
    <t>自治体名：美作市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</si>
  <si>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</si>
  <si>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</si>
  <si>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</si>
  <si>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</si>
  <si>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</si>
  <si>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</si>
  <si>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</si>
  <si>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</si>
  <si>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</si>
  <si>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</si>
  <si>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</si>
  <si>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</si>
  <si>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</si>
  <si>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</si>
  <si>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</si>
  <si>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</si>
  <si>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</si>
  <si>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</si>
  <si>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</si>
  <si>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市場価格のないもののうち連結対象団体以外に対するもの</t>
  </si>
  <si>
    <t>出資金額_x000D_
(A)</t>
  </si>
  <si>
    <t>貸借対照表計上額_x000D_
(A) - (H)_x000D_
(I)</t>
  </si>
  <si>
    <t>(株)トマト銀行</t>
    <rPh sb="0" eb="3">
      <t>カブシキガイシャ</t>
    </rPh>
    <rPh sb="6" eb="8">
      <t>ギンコウ</t>
    </rPh>
    <phoneticPr fontId="4"/>
  </si>
  <si>
    <t>(単位：千円)</t>
    <rPh sb="4" eb="6">
      <t>センエン</t>
    </rPh>
    <phoneticPr fontId="4"/>
  </si>
  <si>
    <t>美作市土地開発公社</t>
    <rPh sb="0" eb="3">
      <t>ミマサカシ</t>
    </rPh>
    <rPh sb="3" eb="5">
      <t>トチ</t>
    </rPh>
    <rPh sb="5" eb="7">
      <t>カイハツ</t>
    </rPh>
    <rPh sb="7" eb="9">
      <t>コウシャ</t>
    </rPh>
    <phoneticPr fontId="4"/>
  </si>
  <si>
    <t>(有)大原農業振興センター</t>
    <rPh sb="0" eb="3">
      <t>ユウゲンガイシャ</t>
    </rPh>
    <rPh sb="3" eb="5">
      <t>オオハラ</t>
    </rPh>
    <rPh sb="5" eb="7">
      <t>ノウギョウ</t>
    </rPh>
    <rPh sb="7" eb="9">
      <t>シンコウ</t>
    </rPh>
    <phoneticPr fontId="4"/>
  </si>
  <si>
    <t>(株)みまちゃんネル</t>
    <rPh sb="0" eb="3">
      <t>カブシキガイシャ</t>
    </rPh>
    <phoneticPr fontId="4"/>
  </si>
  <si>
    <t>(株)作東バレンタインホテル</t>
    <rPh sb="0" eb="3">
      <t>カブシキガイシャ</t>
    </rPh>
    <rPh sb="3" eb="5">
      <t>サクトウ</t>
    </rPh>
    <phoneticPr fontId="4"/>
  </si>
  <si>
    <t>(株)雲海</t>
    <rPh sb="0" eb="3">
      <t>カブシキガイシャ</t>
    </rPh>
    <rPh sb="3" eb="5">
      <t>ウンカイ</t>
    </rPh>
    <phoneticPr fontId="4"/>
  </si>
  <si>
    <t>智頭急行(株)</t>
    <rPh sb="0" eb="2">
      <t>チヅ</t>
    </rPh>
    <rPh sb="2" eb="4">
      <t>キュウコウ</t>
    </rPh>
    <rPh sb="4" eb="7">
      <t>カブシキガイシャ</t>
    </rPh>
    <phoneticPr fontId="4"/>
  </si>
  <si>
    <t>岡山県農業信用基金協会</t>
    <rPh sb="0" eb="3">
      <t>オカヤマケン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4"/>
  </si>
  <si>
    <t>美作東備森林組合</t>
    <rPh sb="0" eb="2">
      <t>ミマサカ</t>
    </rPh>
    <rPh sb="2" eb="4">
      <t>トウビ</t>
    </rPh>
    <rPh sb="4" eb="6">
      <t>シンリン</t>
    </rPh>
    <rPh sb="6" eb="8">
      <t>クミアイ</t>
    </rPh>
    <phoneticPr fontId="4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</si>
  <si>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4"/>
  </si>
  <si>
    <t>岡山県信用保証協会</t>
    <rPh sb="0" eb="3">
      <t>オカヤマケン</t>
    </rPh>
    <rPh sb="3" eb="5">
      <t>シンヨウ</t>
    </rPh>
    <rPh sb="5" eb="7">
      <t>ホショウ</t>
    </rPh>
    <rPh sb="7" eb="9">
      <t>キョウカイ</t>
    </rPh>
    <phoneticPr fontId="4"/>
  </si>
  <si>
    <t>（公財）岡山県農林漁業担い手育成財団</t>
    <rPh sb="1" eb="2">
      <t>コウ</t>
    </rPh>
    <rPh sb="2" eb="3">
      <t>ザイ</t>
    </rPh>
    <rPh sb="4" eb="7">
      <t>オカヤマケン</t>
    </rPh>
    <rPh sb="7" eb="9">
      <t>ノウリン</t>
    </rPh>
    <rPh sb="9" eb="11">
      <t>ギョギョウ</t>
    </rPh>
    <rPh sb="11" eb="12">
      <t>ニナ</t>
    </rPh>
    <rPh sb="13" eb="14">
      <t>テ</t>
    </rPh>
    <rPh sb="14" eb="16">
      <t>イクセイ</t>
    </rPh>
    <rPh sb="16" eb="18">
      <t>ザイダン</t>
    </rPh>
    <phoneticPr fontId="4"/>
  </si>
  <si>
    <t>（公財）岡山県動物愛護財団</t>
    <rPh sb="1" eb="2">
      <t>コウ</t>
    </rPh>
    <rPh sb="2" eb="3">
      <t>ザイ</t>
    </rPh>
    <rPh sb="4" eb="7">
      <t>オカヤマケン</t>
    </rPh>
    <rPh sb="7" eb="9">
      <t>ドウブツ</t>
    </rPh>
    <rPh sb="9" eb="11">
      <t>アイゴ</t>
    </rPh>
    <rPh sb="11" eb="13">
      <t>ザイダン</t>
    </rPh>
    <phoneticPr fontId="4"/>
  </si>
  <si>
    <t>（公財）岡山県暴力追放運動推進センター</t>
    <rPh sb="1" eb="2">
      <t>コウ</t>
    </rPh>
    <rPh sb="2" eb="3">
      <t>ザイ</t>
    </rPh>
    <rPh sb="4" eb="7">
      <t>オカヤマケン</t>
    </rPh>
    <rPh sb="7" eb="9">
      <t>ボウリョク</t>
    </rPh>
    <rPh sb="9" eb="11">
      <t>ツイホウ</t>
    </rPh>
    <rPh sb="11" eb="13">
      <t>ウンドウ</t>
    </rPh>
    <rPh sb="13" eb="15">
      <t>スイシン</t>
    </rPh>
    <phoneticPr fontId="4"/>
  </si>
  <si>
    <t>（公財）岡山県林業振興基金</t>
    <rPh sb="1" eb="2">
      <t>コウ</t>
    </rPh>
    <rPh sb="2" eb="3">
      <t>ザイ</t>
    </rPh>
    <rPh sb="4" eb="7">
      <t>オカヤマケン</t>
    </rPh>
    <rPh sb="7" eb="9">
      <t>リンギョウ</t>
    </rPh>
    <rPh sb="9" eb="11">
      <t>シンコウ</t>
    </rPh>
    <rPh sb="11" eb="13">
      <t>キキン</t>
    </rPh>
    <phoneticPr fontId="4"/>
  </si>
  <si>
    <t>（一財）砂防フロンティア整備推進機構</t>
    <rPh sb="1" eb="2">
      <t>イチ</t>
    </rPh>
    <rPh sb="2" eb="3">
      <t>ザイ</t>
    </rPh>
    <rPh sb="4" eb="6">
      <t>サボウ</t>
    </rPh>
    <rPh sb="12" eb="14">
      <t>セイビ</t>
    </rPh>
    <rPh sb="14" eb="16">
      <t>スイシン</t>
    </rPh>
    <rPh sb="16" eb="18">
      <t>キコウ</t>
    </rPh>
    <phoneticPr fontId="4"/>
  </si>
  <si>
    <t>（一財）吉井川水源地域対策基金</t>
    <rPh sb="1" eb="2">
      <t>イチ</t>
    </rPh>
    <rPh sb="2" eb="3">
      <t>ザイ</t>
    </rPh>
    <rPh sb="4" eb="6">
      <t>ヨシイ</t>
    </rPh>
    <rPh sb="6" eb="7">
      <t>カワ</t>
    </rPh>
    <rPh sb="7" eb="9">
      <t>スイゲン</t>
    </rPh>
    <rPh sb="9" eb="11">
      <t>チイキ</t>
    </rPh>
    <rPh sb="11" eb="13">
      <t>タイサク</t>
    </rPh>
    <rPh sb="13" eb="15">
      <t>キキン</t>
    </rPh>
    <phoneticPr fontId="4"/>
  </si>
  <si>
    <t>（公財）岡山県野菜生産安定協会</t>
    <rPh sb="1" eb="2">
      <t>コウ</t>
    </rPh>
    <rPh sb="2" eb="3">
      <t>ザイ</t>
    </rPh>
    <rPh sb="4" eb="7">
      <t>オカヤマケン</t>
    </rPh>
    <rPh sb="7" eb="9">
      <t>ヤサイ</t>
    </rPh>
    <rPh sb="9" eb="11">
      <t>セイサン</t>
    </rPh>
    <rPh sb="11" eb="13">
      <t>アンテイ</t>
    </rPh>
    <rPh sb="13" eb="15">
      <t>キョウカイ</t>
    </rPh>
    <phoneticPr fontId="4"/>
  </si>
  <si>
    <t>中国労働金庫</t>
    <rPh sb="0" eb="2">
      <t>チュウゴク</t>
    </rPh>
    <rPh sb="2" eb="4">
      <t>ロウドウ</t>
    </rPh>
    <rPh sb="4" eb="6">
      <t>キンコ</t>
    </rPh>
    <phoneticPr fontId="4"/>
  </si>
  <si>
    <t>（一社）岡山県畜産協会</t>
    <rPh sb="1" eb="2">
      <t>イチ</t>
    </rPh>
    <rPh sb="2" eb="3">
      <t>シャ</t>
    </rPh>
    <rPh sb="4" eb="7">
      <t>オカヤマケン</t>
    </rPh>
    <rPh sb="7" eb="9">
      <t>チクサン</t>
    </rPh>
    <rPh sb="9" eb="11">
      <t>キョウカイ</t>
    </rPh>
    <phoneticPr fontId="4"/>
  </si>
  <si>
    <t>（株）岡山国際サーキット</t>
    <rPh sb="0" eb="3">
      <t>カブシキガイシャ</t>
    </rPh>
    <rPh sb="3" eb="5">
      <t>オカヤマ</t>
    </rPh>
    <rPh sb="5" eb="7">
      <t>コクサイ</t>
    </rPh>
    <phoneticPr fontId="4"/>
  </si>
  <si>
    <t>（公社）おかやまの森整備公社</t>
    <rPh sb="1" eb="2">
      <t>コウ</t>
    </rPh>
    <rPh sb="2" eb="3">
      <t>シャ</t>
    </rPh>
    <rPh sb="9" eb="10">
      <t>モリ</t>
    </rPh>
    <rPh sb="10" eb="12">
      <t>セイビ</t>
    </rPh>
    <rPh sb="12" eb="14">
      <t>コウシャ</t>
    </rPh>
    <phoneticPr fontId="4"/>
  </si>
  <si>
    <t>（公財）岡山県郷土文化財団</t>
    <rPh sb="1" eb="2">
      <t>コウ</t>
    </rPh>
    <rPh sb="2" eb="3">
      <t>ザイ</t>
    </rPh>
    <rPh sb="4" eb="7">
      <t>オカヤマケン</t>
    </rPh>
    <rPh sb="7" eb="9">
      <t>キョウド</t>
    </rPh>
    <rPh sb="9" eb="11">
      <t>ブンカ</t>
    </rPh>
    <rPh sb="11" eb="13">
      <t>ザイダン</t>
    </rPh>
    <phoneticPr fontId="4"/>
  </si>
  <si>
    <t>（公財）岡山県健康づくり財団</t>
    <rPh sb="1" eb="2">
      <t>コウ</t>
    </rPh>
    <rPh sb="2" eb="3">
      <t>ザイ</t>
    </rPh>
    <rPh sb="4" eb="7">
      <t>オカヤマケン</t>
    </rPh>
    <rPh sb="7" eb="9">
      <t>ケンコウ</t>
    </rPh>
    <rPh sb="12" eb="14">
      <t>ザイダン</t>
    </rPh>
    <phoneticPr fontId="4"/>
  </si>
  <si>
    <t>RSKホールディングス（株）</t>
    <rPh sb="11" eb="14">
      <t>カブ</t>
    </rPh>
    <phoneticPr fontId="4"/>
  </si>
  <si>
    <t>年度：令和元年度</t>
    <rPh sb="3" eb="5">
      <t>レイワ</t>
    </rPh>
    <rPh sb="5" eb="6">
      <t>モト</t>
    </rPh>
    <phoneticPr fontId="4"/>
  </si>
  <si>
    <t>(株)特産館みまさか</t>
    <rPh sb="0" eb="3">
      <t>カブ</t>
    </rPh>
    <rPh sb="3" eb="5">
      <t>トクサン</t>
    </rPh>
    <rPh sb="5" eb="6">
      <t>カン</t>
    </rPh>
    <phoneticPr fontId="4"/>
  </si>
  <si>
    <t>投資損失引当金_x000D_
計上額_x000D_
(H)</t>
    <phoneticPr fontId="4"/>
  </si>
  <si>
    <t>強制評価減_x000D_
(H)</t>
    <phoneticPr fontId="4"/>
  </si>
  <si>
    <t>病院事業会計</t>
    <rPh sb="0" eb="2">
      <t>ビョウイン</t>
    </rPh>
    <rPh sb="2" eb="4">
      <t>ジギョウ</t>
    </rPh>
    <rPh sb="4" eb="6">
      <t>カイケイ</t>
    </rPh>
    <phoneticPr fontId="4"/>
  </si>
  <si>
    <t>水道事業会計</t>
    <rPh sb="0" eb="2">
      <t>スイドウ</t>
    </rPh>
    <rPh sb="2" eb="4">
      <t>ジギョウ</t>
    </rPh>
    <rPh sb="4" eb="6">
      <t>カイケイ</t>
    </rPh>
    <phoneticPr fontId="4"/>
  </si>
  <si>
    <t>下水道事業会計</t>
    <rPh sb="0" eb="3">
      <t>ゲスイドウ</t>
    </rPh>
    <rPh sb="3" eb="5">
      <t>ジギョウ</t>
    </rPh>
    <rPh sb="5" eb="7">
      <t>カイケイ</t>
    </rPh>
    <phoneticPr fontId="4"/>
  </si>
  <si>
    <t>-</t>
    <phoneticPr fontId="4"/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</si>
  <si>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</si>
  <si>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</si>
  <si>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</si>
  <si>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</si>
  <si>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</si>
  <si>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</si>
  <si>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</si>
  <si>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</si>
  <si>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減債基金</t>
    <rPh sb="0" eb="2">
      <t>ゲンサイ</t>
    </rPh>
    <rPh sb="2" eb="4">
      <t>キキン</t>
    </rPh>
    <phoneticPr fontId="3"/>
  </si>
  <si>
    <t>国際都市交流基金</t>
    <rPh sb="0" eb="2">
      <t>コクサイ</t>
    </rPh>
    <rPh sb="2" eb="4">
      <t>トシ</t>
    </rPh>
    <rPh sb="4" eb="6">
      <t>コウリュウ</t>
    </rPh>
    <rPh sb="6" eb="8">
      <t>キキン</t>
    </rPh>
    <phoneticPr fontId="3"/>
  </si>
  <si>
    <t>ふるさと創生基金</t>
    <rPh sb="4" eb="6">
      <t>ソウセイ</t>
    </rPh>
    <rPh sb="6" eb="8">
      <t>キキン</t>
    </rPh>
    <phoneticPr fontId="3"/>
  </si>
  <si>
    <t>土地開発公社基金</t>
    <rPh sb="0" eb="2">
      <t>トチ</t>
    </rPh>
    <rPh sb="2" eb="4">
      <t>カイハツ</t>
    </rPh>
    <rPh sb="4" eb="6">
      <t>コウシャ</t>
    </rPh>
    <rPh sb="6" eb="8">
      <t>キキン</t>
    </rPh>
    <phoneticPr fontId="3"/>
  </si>
  <si>
    <t>特定施設運営基金</t>
    <rPh sb="0" eb="2">
      <t>トクテイ</t>
    </rPh>
    <rPh sb="2" eb="4">
      <t>シセツ</t>
    </rPh>
    <rPh sb="4" eb="6">
      <t>ウンエイ</t>
    </rPh>
    <rPh sb="6" eb="8">
      <t>キキン</t>
    </rPh>
    <phoneticPr fontId="3"/>
  </si>
  <si>
    <t>土地開発基金</t>
    <rPh sb="0" eb="2">
      <t>トチ</t>
    </rPh>
    <rPh sb="2" eb="4">
      <t>カイハツ</t>
    </rPh>
    <rPh sb="4" eb="6">
      <t>キキン</t>
    </rPh>
    <phoneticPr fontId="3"/>
  </si>
  <si>
    <t>定住促進住宅運営基金</t>
    <rPh sb="0" eb="2">
      <t>テイジュウ</t>
    </rPh>
    <rPh sb="2" eb="4">
      <t>ソクシン</t>
    </rPh>
    <rPh sb="4" eb="6">
      <t>ジュウタク</t>
    </rPh>
    <rPh sb="6" eb="8">
      <t>ウンエイ</t>
    </rPh>
    <rPh sb="8" eb="10">
      <t>キキン</t>
    </rPh>
    <phoneticPr fontId="4"/>
  </si>
  <si>
    <t>美作市障がい児教育推進基金</t>
    <rPh sb="0" eb="3">
      <t>ミマサカシ</t>
    </rPh>
    <rPh sb="3" eb="4">
      <t>ショウ</t>
    </rPh>
    <rPh sb="6" eb="7">
      <t>ジ</t>
    </rPh>
    <rPh sb="7" eb="9">
      <t>キョウイク</t>
    </rPh>
    <rPh sb="9" eb="11">
      <t>スイシン</t>
    </rPh>
    <rPh sb="11" eb="13">
      <t>キキン</t>
    </rPh>
    <phoneticPr fontId="4"/>
  </si>
  <si>
    <t>青山明治振興基金</t>
    <rPh sb="0" eb="2">
      <t>アオヤマ</t>
    </rPh>
    <rPh sb="2" eb="4">
      <t>メイジ</t>
    </rPh>
    <rPh sb="4" eb="6">
      <t>シンコウ</t>
    </rPh>
    <rPh sb="6" eb="8">
      <t>キキン</t>
    </rPh>
    <phoneticPr fontId="4"/>
  </si>
  <si>
    <t>小黒三郎基金</t>
    <rPh sb="0" eb="2">
      <t>コグロ</t>
    </rPh>
    <rPh sb="2" eb="4">
      <t>サブロウ</t>
    </rPh>
    <rPh sb="4" eb="6">
      <t>キキン</t>
    </rPh>
    <phoneticPr fontId="4"/>
  </si>
  <si>
    <t>英田小学校、英田中学校教育施設整備基金</t>
    <rPh sb="0" eb="2">
      <t>アイダ</t>
    </rPh>
    <rPh sb="2" eb="5">
      <t>ショウガッコウ</t>
    </rPh>
    <rPh sb="6" eb="8">
      <t>アイダ</t>
    </rPh>
    <rPh sb="8" eb="11">
      <t>チュウガッコウ</t>
    </rPh>
    <rPh sb="11" eb="13">
      <t>キョウイク</t>
    </rPh>
    <rPh sb="13" eb="15">
      <t>シセツ</t>
    </rPh>
    <rPh sb="15" eb="17">
      <t>セイビ</t>
    </rPh>
    <rPh sb="17" eb="19">
      <t>キキン</t>
    </rPh>
    <phoneticPr fontId="3"/>
  </si>
  <si>
    <t>地域振興基金</t>
    <rPh sb="0" eb="2">
      <t>チイキ</t>
    </rPh>
    <rPh sb="2" eb="4">
      <t>シンコウ</t>
    </rPh>
    <rPh sb="4" eb="6">
      <t>キキン</t>
    </rPh>
    <phoneticPr fontId="3"/>
  </si>
  <si>
    <t>ふるさと美作応援基金</t>
    <rPh sb="4" eb="6">
      <t>ミマサカ</t>
    </rPh>
    <rPh sb="6" eb="8">
      <t>オウエン</t>
    </rPh>
    <rPh sb="8" eb="10">
      <t>キキン</t>
    </rPh>
    <phoneticPr fontId="3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</si>
  <si>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3"/>
  </si>
  <si>
    <t>美作市森林環境基金</t>
    <rPh sb="0" eb="3">
      <t>ミマサカシ</t>
    </rPh>
    <rPh sb="3" eb="5">
      <t>シンリン</t>
    </rPh>
    <rPh sb="5" eb="7">
      <t>カンキョウ</t>
    </rPh>
    <rPh sb="7" eb="9">
      <t>キキン</t>
    </rPh>
    <phoneticPr fontId="3"/>
  </si>
  <si>
    <t>住宅新築資金等貸付事業基金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rPh sb="11" eb="13">
      <t>キキン</t>
    </rPh>
    <phoneticPr fontId="3"/>
  </si>
  <si>
    <t>公園墓地事業基金</t>
    <rPh sb="0" eb="2">
      <t>コウエン</t>
    </rPh>
    <rPh sb="2" eb="4">
      <t>ボチ</t>
    </rPh>
    <rPh sb="4" eb="6">
      <t>ジギョウ</t>
    </rPh>
    <rPh sb="6" eb="8">
      <t>キキン</t>
    </rPh>
    <phoneticPr fontId="3"/>
  </si>
  <si>
    <t>矢田茂・原田政次郎・福田五男奨学基金</t>
    <rPh sb="0" eb="2">
      <t>ヤダ</t>
    </rPh>
    <rPh sb="2" eb="3">
      <t>シゲル</t>
    </rPh>
    <rPh sb="4" eb="6">
      <t>ハラダ</t>
    </rPh>
    <rPh sb="6" eb="7">
      <t>セイ</t>
    </rPh>
    <rPh sb="7" eb="9">
      <t>ジロウ</t>
    </rPh>
    <rPh sb="10" eb="12">
      <t>フクダ</t>
    </rPh>
    <rPh sb="12" eb="14">
      <t>イツオ</t>
    </rPh>
    <rPh sb="14" eb="16">
      <t>ショウガク</t>
    </rPh>
    <rPh sb="16" eb="18">
      <t>キキン</t>
    </rPh>
    <phoneticPr fontId="3"/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</si>
  <si>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</si>
  <si>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</si>
  <si>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</si>
  <si>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</si>
  <si>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</si>
  <si>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</si>
  <si>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</si>
  <si>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その他の貸付金</t>
    <rPh sb="2" eb="3">
      <t>タ</t>
    </rPh>
    <rPh sb="4" eb="6">
      <t>カシツケ</t>
    </rPh>
    <rPh sb="6" eb="7">
      <t>キン</t>
    </rPh>
    <phoneticPr fontId="3"/>
  </si>
  <si>
    <t>　看護学生等奨学金貸付金</t>
    <rPh sb="1" eb="3">
      <t>カンゴ</t>
    </rPh>
    <rPh sb="3" eb="5">
      <t>ガクセイ</t>
    </rPh>
    <rPh sb="5" eb="6">
      <t>トウ</t>
    </rPh>
    <rPh sb="6" eb="9">
      <t>ショウガクキン</t>
    </rPh>
    <rPh sb="9" eb="11">
      <t>カシツケ</t>
    </rPh>
    <rPh sb="11" eb="12">
      <t>キン</t>
    </rPh>
    <phoneticPr fontId="3"/>
  </si>
  <si>
    <t>　地域総合整備資金貸付金</t>
    <phoneticPr fontId="4"/>
  </si>
  <si>
    <t>　住宅新築資金等貸付金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1">
      <t>キン</t>
    </rPh>
    <phoneticPr fontId="3"/>
  </si>
  <si>
    <t>　矢田茂・原田政次郎・福田五男奨学基金貸付金</t>
    <rPh sb="19" eb="21">
      <t>カシツケ</t>
    </rPh>
    <rPh sb="21" eb="22">
      <t>キン</t>
    </rPh>
    <phoneticPr fontId="3"/>
  </si>
  <si>
    <t>長期延滞債権の明細</t>
  </si>
  <si>
    <t>徴収不能引当金計上額</t>
  </si>
  <si>
    <t>【貸付金】</t>
  </si>
  <si>
    <t>　住宅新築資金等貸付金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1">
      <t>キン</t>
    </rPh>
    <phoneticPr fontId="4"/>
  </si>
  <si>
    <t>　矢田茂・原田政次郎・福田五男奨学基金貸付金</t>
    <rPh sb="1" eb="3">
      <t>ヤダ</t>
    </rPh>
    <rPh sb="3" eb="4">
      <t>シゲル</t>
    </rPh>
    <rPh sb="5" eb="7">
      <t>ハラダ</t>
    </rPh>
    <rPh sb="7" eb="8">
      <t>セイ</t>
    </rPh>
    <rPh sb="8" eb="10">
      <t>ジロウ</t>
    </rPh>
    <rPh sb="11" eb="13">
      <t>フクダ</t>
    </rPh>
    <rPh sb="13" eb="15">
      <t>イツオ</t>
    </rPh>
    <rPh sb="15" eb="17">
      <t>ショウガク</t>
    </rPh>
    <rPh sb="17" eb="19">
      <t>キキン</t>
    </rPh>
    <rPh sb="19" eb="21">
      <t>カシツケ</t>
    </rPh>
    <rPh sb="21" eb="22">
      <t>キン</t>
    </rPh>
    <phoneticPr fontId="4"/>
  </si>
  <si>
    <t>小計</t>
  </si>
  <si>
    <t>【未収金】</t>
  </si>
  <si>
    <t>　市民税</t>
    <rPh sb="1" eb="4">
      <t>シミンゼイ</t>
    </rPh>
    <phoneticPr fontId="4"/>
  </si>
  <si>
    <t>　固定資産税</t>
    <rPh sb="1" eb="3">
      <t>コテイ</t>
    </rPh>
    <rPh sb="3" eb="6">
      <t>シサンゼイ</t>
    </rPh>
    <phoneticPr fontId="4"/>
  </si>
  <si>
    <t>　軽自動車税</t>
    <rPh sb="1" eb="5">
      <t>ケイジドウシャ</t>
    </rPh>
    <rPh sb="5" eb="6">
      <t>ゼイ</t>
    </rPh>
    <phoneticPr fontId="4"/>
  </si>
  <si>
    <t>　入湯税</t>
    <rPh sb="1" eb="3">
      <t>ニュウトウ</t>
    </rPh>
    <rPh sb="3" eb="4">
      <t>ゼイ</t>
    </rPh>
    <phoneticPr fontId="4"/>
  </si>
  <si>
    <t>　分担金及び負担金</t>
    <rPh sb="1" eb="4">
      <t>ブンタンキン</t>
    </rPh>
    <rPh sb="4" eb="5">
      <t>オヨ</t>
    </rPh>
    <rPh sb="6" eb="9">
      <t>フタンキン</t>
    </rPh>
    <phoneticPr fontId="4"/>
  </si>
  <si>
    <t>　使用料及び手数料</t>
    <rPh sb="1" eb="4">
      <t>シヨウリョウ</t>
    </rPh>
    <rPh sb="4" eb="5">
      <t>オヨ</t>
    </rPh>
    <rPh sb="6" eb="9">
      <t>テスウリョウ</t>
    </rPh>
    <phoneticPr fontId="4"/>
  </si>
  <si>
    <t>　財産収入</t>
    <rPh sb="1" eb="3">
      <t>ザイサン</t>
    </rPh>
    <rPh sb="3" eb="5">
      <t>シュウニュウ</t>
    </rPh>
    <phoneticPr fontId="4"/>
  </si>
  <si>
    <t>　諸収入</t>
    <rPh sb="1" eb="2">
      <t>ショ</t>
    </rPh>
    <rPh sb="2" eb="4">
      <t>シュウニュウ</t>
    </rPh>
    <phoneticPr fontId="4"/>
  </si>
  <si>
    <t>未収金の明細</t>
  </si>
  <si>
    <t>地方債等（借入先別）の明細</t>
  </si>
  <si>
    <t>年度：令和元年度</t>
    <rPh sb="3" eb="6">
      <t>レイワモト</t>
    </rPh>
    <phoneticPr fontId="4"/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</si>
  <si>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</si>
  <si>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</si>
  <si>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</si>
  <si>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</si>
  <si>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</si>
  <si>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</si>
  <si>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</si>
  <si>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</si>
  <si>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</si>
  <si>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</si>
  <si>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</si>
  <si>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</si>
  <si>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-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</si>
  <si>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</si>
  <si>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</si>
  <si>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</si>
  <si>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</si>
  <si>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</si>
  <si>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</si>
  <si>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</si>
  <si>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</si>
  <si>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</si>
  <si>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</si>
  <si>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</si>
  <si>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</si>
  <si>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</si>
  <si>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</si>
  <si>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</si>
  <si>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</si>
  <si>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</si>
  <si>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</si>
  <si>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</si>
  <si>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</si>
  <si>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</si>
  <si>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</si>
  <si>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</si>
  <si>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</si>
  <si>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</si>
  <si>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</si>
  <si>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</si>
  <si>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</si>
  <si>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</si>
  <si>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</si>
  <si>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</si>
  <si>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</si>
  <si>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</si>
  <si>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</si>
  <si>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</si>
  <si>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</si>
  <si>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</si>
  <si>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</si>
  <si>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4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</si>
  <si>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</si>
  <si>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</si>
  <si>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4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</si>
  <si>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</si>
  <si>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補助金等の明細</t>
  </si>
  <si>
    <t>名称</t>
  </si>
  <si>
    <t>相手先</t>
  </si>
  <si>
    <t>金額</t>
  </si>
  <si>
    <t>支出目的</t>
  </si>
  <si>
    <t>他団体への公共施設等整備補助金等
(所有外資産分)</t>
    <phoneticPr fontId="4"/>
  </si>
  <si>
    <t>国県道新設改良事業費負担金</t>
    <rPh sb="0" eb="1">
      <t>クニ</t>
    </rPh>
    <rPh sb="1" eb="3">
      <t>ケンドウ</t>
    </rPh>
    <rPh sb="3" eb="5">
      <t>シンセツ</t>
    </rPh>
    <rPh sb="5" eb="7">
      <t>カイリョウ</t>
    </rPh>
    <rPh sb="7" eb="9">
      <t>ジギョウ</t>
    </rPh>
    <rPh sb="9" eb="10">
      <t>ヒ</t>
    </rPh>
    <rPh sb="10" eb="13">
      <t>フタンキン</t>
    </rPh>
    <phoneticPr fontId="4"/>
  </si>
  <si>
    <t>岡山県</t>
    <rPh sb="0" eb="3">
      <t>オカヤマケン</t>
    </rPh>
    <phoneticPr fontId="4"/>
  </si>
  <si>
    <t>県事業で実施される道路工事に対する経費負担</t>
    <rPh sb="0" eb="1">
      <t>ケン</t>
    </rPh>
    <rPh sb="1" eb="3">
      <t>ジギョウ</t>
    </rPh>
    <rPh sb="4" eb="6">
      <t>ジッシ</t>
    </rPh>
    <rPh sb="9" eb="11">
      <t>ドウロ</t>
    </rPh>
    <rPh sb="11" eb="13">
      <t>コウジ</t>
    </rPh>
    <rPh sb="14" eb="15">
      <t>タイ</t>
    </rPh>
    <rPh sb="17" eb="19">
      <t>ケイヒ</t>
    </rPh>
    <rPh sb="19" eb="21">
      <t>フタン</t>
    </rPh>
    <phoneticPr fontId="4"/>
  </si>
  <si>
    <t>地域医療介護総合確保基金事業費補助金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rPh sb="12" eb="14">
      <t>ジギョウ</t>
    </rPh>
    <rPh sb="14" eb="15">
      <t>ヒ</t>
    </rPh>
    <rPh sb="15" eb="18">
      <t>ホジョキン</t>
    </rPh>
    <phoneticPr fontId="4"/>
  </si>
  <si>
    <t>介護施設運営事業者</t>
    <rPh sb="0" eb="2">
      <t>カイゴ</t>
    </rPh>
    <rPh sb="2" eb="4">
      <t>シセツ</t>
    </rPh>
    <rPh sb="4" eb="6">
      <t>ウンエイ</t>
    </rPh>
    <rPh sb="6" eb="9">
      <t>ジギョウシャ</t>
    </rPh>
    <phoneticPr fontId="4"/>
  </si>
  <si>
    <t>介護施設等の整備費に対する補助</t>
    <rPh sb="8" eb="9">
      <t>ヒ</t>
    </rPh>
    <rPh sb="10" eb="11">
      <t>タイ</t>
    </rPh>
    <rPh sb="13" eb="15">
      <t>ホジョ</t>
    </rPh>
    <phoneticPr fontId="4"/>
  </si>
  <si>
    <t>高齢者住宅改造事業補助金</t>
    <rPh sb="0" eb="3">
      <t>コウレイシャ</t>
    </rPh>
    <rPh sb="3" eb="5">
      <t>ジュウタク</t>
    </rPh>
    <rPh sb="5" eb="7">
      <t>カイゾウ</t>
    </rPh>
    <rPh sb="7" eb="9">
      <t>ジギョウ</t>
    </rPh>
    <rPh sb="9" eb="12">
      <t>ホジョキン</t>
    </rPh>
    <phoneticPr fontId="4"/>
  </si>
  <si>
    <t>個人</t>
    <rPh sb="0" eb="2">
      <t>コジン</t>
    </rPh>
    <phoneticPr fontId="4"/>
  </si>
  <si>
    <t>高齢者の居住に適するよう住宅を改造する費用に対する補助</t>
    <rPh sb="12" eb="14">
      <t>ジュウタク</t>
    </rPh>
    <rPh sb="19" eb="21">
      <t>ヒヨウ</t>
    </rPh>
    <rPh sb="22" eb="23">
      <t>タイ</t>
    </rPh>
    <rPh sb="25" eb="27">
      <t>ホジョ</t>
    </rPh>
    <phoneticPr fontId="4"/>
  </si>
  <si>
    <t>集会施設等補修補助金</t>
    <rPh sb="0" eb="2">
      <t>シュウカイ</t>
    </rPh>
    <rPh sb="2" eb="4">
      <t>シセツ</t>
    </rPh>
    <rPh sb="4" eb="5">
      <t>トウ</t>
    </rPh>
    <rPh sb="5" eb="7">
      <t>ホシュウ</t>
    </rPh>
    <rPh sb="7" eb="10">
      <t>ホジョキン</t>
    </rPh>
    <phoneticPr fontId="4"/>
  </si>
  <si>
    <t>自治会等</t>
    <rPh sb="0" eb="3">
      <t>ジチカイ</t>
    </rPh>
    <rPh sb="3" eb="4">
      <t>トウ</t>
    </rPh>
    <phoneticPr fontId="4"/>
  </si>
  <si>
    <t>集会施設等の補修に対する補助</t>
    <rPh sb="0" eb="2">
      <t>シュウカイ</t>
    </rPh>
    <rPh sb="2" eb="4">
      <t>シセツ</t>
    </rPh>
    <rPh sb="4" eb="5">
      <t>トウ</t>
    </rPh>
    <rPh sb="6" eb="8">
      <t>ホシュウ</t>
    </rPh>
    <rPh sb="9" eb="10">
      <t>タイ</t>
    </rPh>
    <rPh sb="12" eb="14">
      <t>ホジョ</t>
    </rPh>
    <phoneticPr fontId="4"/>
  </si>
  <si>
    <t>計</t>
  </si>
  <si>
    <t>その他の補助金等</t>
  </si>
  <si>
    <t>下水道事業会計補助金</t>
    <rPh sb="0" eb="3">
      <t>ゲスイドウ</t>
    </rPh>
    <rPh sb="3" eb="5">
      <t>ジギョウ</t>
    </rPh>
    <rPh sb="5" eb="7">
      <t>カイケイ</t>
    </rPh>
    <rPh sb="7" eb="10">
      <t>ホジョキン</t>
    </rPh>
    <phoneticPr fontId="4"/>
  </si>
  <si>
    <t>下水道事業会計に対する経費補助</t>
    <rPh sb="0" eb="3">
      <t>ゲスイドウ</t>
    </rPh>
    <rPh sb="3" eb="5">
      <t>ジギョウ</t>
    </rPh>
    <rPh sb="5" eb="7">
      <t>カイケイ</t>
    </rPh>
    <rPh sb="8" eb="9">
      <t>タイ</t>
    </rPh>
    <rPh sb="11" eb="13">
      <t>ケイヒ</t>
    </rPh>
    <rPh sb="13" eb="15">
      <t>ホジョ</t>
    </rPh>
    <phoneticPr fontId="4"/>
  </si>
  <si>
    <t>タクシー利用補助金</t>
    <rPh sb="4" eb="6">
      <t>リヨウ</t>
    </rPh>
    <rPh sb="6" eb="9">
      <t>ホジョキン</t>
    </rPh>
    <phoneticPr fontId="4"/>
  </si>
  <si>
    <t>支給対象者</t>
    <rPh sb="0" eb="2">
      <t>シキュウ</t>
    </rPh>
    <rPh sb="2" eb="4">
      <t>タイショウ</t>
    </rPh>
    <rPh sb="4" eb="5">
      <t>シャ</t>
    </rPh>
    <phoneticPr fontId="4"/>
  </si>
  <si>
    <t>交通空白地域における交通弱者等の移動手段の確保</t>
    <rPh sb="0" eb="2">
      <t>コウツウ</t>
    </rPh>
    <rPh sb="2" eb="4">
      <t>クウハク</t>
    </rPh>
    <rPh sb="4" eb="6">
      <t>チイキ</t>
    </rPh>
    <rPh sb="10" eb="12">
      <t>コウツウ</t>
    </rPh>
    <rPh sb="12" eb="14">
      <t>ジャクシャ</t>
    </rPh>
    <rPh sb="14" eb="15">
      <t>トウ</t>
    </rPh>
    <rPh sb="16" eb="18">
      <t>イドウ</t>
    </rPh>
    <rPh sb="18" eb="20">
      <t>シュダン</t>
    </rPh>
    <rPh sb="21" eb="23">
      <t>カクホ</t>
    </rPh>
    <phoneticPr fontId="4"/>
  </si>
  <si>
    <t>社会福祉協議会補助金</t>
    <rPh sb="0" eb="2">
      <t>シャカイ</t>
    </rPh>
    <rPh sb="2" eb="4">
      <t>フクシ</t>
    </rPh>
    <rPh sb="4" eb="7">
      <t>キョウギカイ</t>
    </rPh>
    <rPh sb="7" eb="10">
      <t>ホジョキン</t>
    </rPh>
    <phoneticPr fontId="4"/>
  </si>
  <si>
    <t>社会福祉協議会</t>
    <rPh sb="0" eb="2">
      <t>シャカイ</t>
    </rPh>
    <rPh sb="2" eb="4">
      <t>フクシ</t>
    </rPh>
    <rPh sb="4" eb="7">
      <t>キョウギカイ</t>
    </rPh>
    <phoneticPr fontId="4"/>
  </si>
  <si>
    <t>社会福祉協議会に対する運営費補助</t>
    <rPh sb="0" eb="2">
      <t>シャカイ</t>
    </rPh>
    <rPh sb="2" eb="4">
      <t>フクシ</t>
    </rPh>
    <rPh sb="4" eb="7">
      <t>キョウギカイ</t>
    </rPh>
    <rPh sb="8" eb="9">
      <t>タイ</t>
    </rPh>
    <rPh sb="11" eb="13">
      <t>ウンエイ</t>
    </rPh>
    <rPh sb="13" eb="14">
      <t>ヒ</t>
    </rPh>
    <rPh sb="14" eb="16">
      <t>ホジョ</t>
    </rPh>
    <phoneticPr fontId="4"/>
  </si>
  <si>
    <t>有害鳥獣捕獲奨励金</t>
    <rPh sb="0" eb="2">
      <t>ユウガイ</t>
    </rPh>
    <rPh sb="2" eb="4">
      <t>チョウジュウ</t>
    </rPh>
    <rPh sb="4" eb="6">
      <t>ホカク</t>
    </rPh>
    <rPh sb="6" eb="9">
      <t>ショウレイキン</t>
    </rPh>
    <phoneticPr fontId="4"/>
  </si>
  <si>
    <t>有害鳥獣捕獲者</t>
    <rPh sb="0" eb="2">
      <t>ユウガイ</t>
    </rPh>
    <rPh sb="2" eb="4">
      <t>チョウジュウ</t>
    </rPh>
    <rPh sb="4" eb="6">
      <t>ホカク</t>
    </rPh>
    <rPh sb="6" eb="7">
      <t>シャ</t>
    </rPh>
    <phoneticPr fontId="4"/>
  </si>
  <si>
    <t>有害鳥獣捕獲に対する奨励</t>
    <rPh sb="0" eb="2">
      <t>ユウガイ</t>
    </rPh>
    <rPh sb="2" eb="4">
      <t>チョウジュウ</t>
    </rPh>
    <rPh sb="4" eb="6">
      <t>ホカク</t>
    </rPh>
    <rPh sb="7" eb="8">
      <t>タイ</t>
    </rPh>
    <rPh sb="10" eb="12">
      <t>ショウレイ</t>
    </rPh>
    <phoneticPr fontId="4"/>
  </si>
  <si>
    <t>民間バス運行維持費補助金</t>
    <rPh sb="11" eb="12">
      <t>キン</t>
    </rPh>
    <phoneticPr fontId="4"/>
  </si>
  <si>
    <t>民間バス事業者</t>
    <rPh sb="0" eb="2">
      <t>ミンカン</t>
    </rPh>
    <rPh sb="4" eb="7">
      <t>ジギョウシャ</t>
    </rPh>
    <phoneticPr fontId="4"/>
  </si>
  <si>
    <t>民間路線バスに対する運行費支援</t>
    <rPh sb="0" eb="2">
      <t>ミンカン</t>
    </rPh>
    <rPh sb="2" eb="4">
      <t>ロセン</t>
    </rPh>
    <rPh sb="7" eb="8">
      <t>タイ</t>
    </rPh>
    <rPh sb="10" eb="12">
      <t>ウンコウ</t>
    </rPh>
    <rPh sb="12" eb="13">
      <t>ヒ</t>
    </rPh>
    <rPh sb="13" eb="15">
      <t>シエン</t>
    </rPh>
    <phoneticPr fontId="4"/>
  </si>
  <si>
    <t>農作物鳥獣害防止対策（防護柵設置）補助金</t>
    <rPh sb="17" eb="19">
      <t>ホジョ</t>
    </rPh>
    <rPh sb="19" eb="20">
      <t>キン</t>
    </rPh>
    <phoneticPr fontId="4"/>
  </si>
  <si>
    <t>防護柵設置者</t>
    <rPh sb="0" eb="2">
      <t>ボウゴ</t>
    </rPh>
    <rPh sb="2" eb="3">
      <t>サク</t>
    </rPh>
    <rPh sb="3" eb="5">
      <t>セッチ</t>
    </rPh>
    <rPh sb="5" eb="6">
      <t>シャ</t>
    </rPh>
    <phoneticPr fontId="4"/>
  </si>
  <si>
    <t>農作物への鳥獣被害防止のための柵設置への支援</t>
    <rPh sb="0" eb="3">
      <t>ノウサクモツ</t>
    </rPh>
    <rPh sb="5" eb="7">
      <t>チョウジュウ</t>
    </rPh>
    <rPh sb="7" eb="9">
      <t>ヒガイ</t>
    </rPh>
    <rPh sb="9" eb="11">
      <t>ボウシ</t>
    </rPh>
    <rPh sb="15" eb="16">
      <t>サク</t>
    </rPh>
    <rPh sb="16" eb="18">
      <t>セッチ</t>
    </rPh>
    <rPh sb="20" eb="22">
      <t>シエン</t>
    </rPh>
    <phoneticPr fontId="4"/>
  </si>
  <si>
    <t>病院事業会計補助金</t>
    <rPh sb="0" eb="2">
      <t>ビョウイン</t>
    </rPh>
    <rPh sb="2" eb="4">
      <t>ジギョウ</t>
    </rPh>
    <rPh sb="4" eb="6">
      <t>カイケイ</t>
    </rPh>
    <rPh sb="6" eb="8">
      <t>ホジョ</t>
    </rPh>
    <rPh sb="8" eb="9">
      <t>キン</t>
    </rPh>
    <phoneticPr fontId="4"/>
  </si>
  <si>
    <t>病院事業会計に対する経費補助</t>
    <rPh sb="0" eb="2">
      <t>ビョウイン</t>
    </rPh>
    <rPh sb="2" eb="4">
      <t>ジギョウ</t>
    </rPh>
    <rPh sb="4" eb="6">
      <t>カイケイ</t>
    </rPh>
    <rPh sb="7" eb="8">
      <t>タイ</t>
    </rPh>
    <rPh sb="10" eb="12">
      <t>ケイヒ</t>
    </rPh>
    <rPh sb="12" eb="14">
      <t>ホジョ</t>
    </rPh>
    <phoneticPr fontId="4"/>
  </si>
  <si>
    <t>中山間地域等直接支払事業補助金</t>
    <rPh sb="12" eb="15">
      <t>ホジョキン</t>
    </rPh>
    <phoneticPr fontId="4"/>
  </si>
  <si>
    <t>中山間地域における農地管理等への支援</t>
    <rPh sb="0" eb="1">
      <t>チュウ</t>
    </rPh>
    <rPh sb="1" eb="3">
      <t>サンカン</t>
    </rPh>
    <rPh sb="3" eb="5">
      <t>チイキ</t>
    </rPh>
    <rPh sb="9" eb="11">
      <t>ノウチ</t>
    </rPh>
    <rPh sb="11" eb="13">
      <t>カンリ</t>
    </rPh>
    <rPh sb="13" eb="14">
      <t>トウ</t>
    </rPh>
    <rPh sb="16" eb="18">
      <t>シエン</t>
    </rPh>
    <phoneticPr fontId="4"/>
  </si>
  <si>
    <t>その他</t>
    <rPh sb="2" eb="3">
      <t>タ</t>
    </rPh>
    <phoneticPr fontId="4"/>
  </si>
  <si>
    <t>財源の明細</t>
  </si>
  <si>
    <t>会計</t>
  </si>
  <si>
    <t>財源の内容</t>
  </si>
  <si>
    <t>一般会計</t>
  </si>
  <si>
    <t>税収等</t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</si>
  <si>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</si>
  <si>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</si>
  <si>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地方交付税</t>
    <rPh sb="0" eb="2">
      <t>チホウ</t>
    </rPh>
    <rPh sb="2" eb="5">
      <t>コウフゼイ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</si>
  <si>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</si>
  <si>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</si>
  <si>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国県等補助金</t>
  </si>
  <si>
    <t>資本的_x000D_
補助金</t>
  </si>
  <si>
    <t>国庫支出金</t>
    <rPh sb="0" eb="2">
      <t>コッコ</t>
    </rPh>
    <rPh sb="2" eb="5">
      <t>シシュツキン</t>
    </rPh>
    <phoneticPr fontId="4"/>
  </si>
  <si>
    <t>都道府県等支出金</t>
    <rPh sb="0" eb="4">
      <t>トドウフケン</t>
    </rPh>
    <rPh sb="4" eb="5">
      <t>トウ</t>
    </rPh>
    <rPh sb="5" eb="8">
      <t>シシュツキン</t>
    </rPh>
    <phoneticPr fontId="4"/>
  </si>
  <si>
    <t>経常的_x000D_
補助金</t>
  </si>
  <si>
    <t>特別会計</t>
  </si>
  <si>
    <t>合計</t>
    <rPh sb="0" eb="2">
      <t>ゴウケイ</t>
    </rPh>
    <phoneticPr fontId="4"/>
  </si>
  <si>
    <t>税等</t>
    <rPh sb="0" eb="1">
      <t>ゼイ</t>
    </rPh>
    <rPh sb="1" eb="2">
      <t>トウ</t>
    </rPh>
    <phoneticPr fontId="4"/>
  </si>
  <si>
    <t>国県等補助金</t>
    <phoneticPr fontId="4"/>
  </si>
  <si>
    <t>財源情報の明細</t>
  </si>
  <si>
    <t>会計：一般会計等</t>
  </si>
  <si>
    <t>（単位：千円）</t>
  </si>
  <si>
    <t>内訳</t>
  </si>
  <si>
    <t>地方債等</t>
  </si>
  <si>
    <t>純行政コスト</t>
  </si>
  <si>
    <t>有形固定資産等の増加</t>
  </si>
  <si>
    <t>貸付金・基金等の増加</t>
  </si>
  <si>
    <t>資金の明細</t>
  </si>
  <si>
    <t>現金</t>
    <rPh sb="0" eb="2">
      <t>ゲンキン</t>
    </rPh>
    <phoneticPr fontId="4"/>
  </si>
  <si>
    <t>有形固定資産の明細</t>
  </si>
  <si>
    <t>年度：令和元年度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</si>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</sst>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0_);[Red]\(0.00\)"/>
  </numFmts>
  <fonts count="13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b/>
      <sz val="10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3" fontId="1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Alignment="1">
      <alignment horizontal="right"/>
    </xf>
    <xf numFmtId="3" fontId="2" fillId="0" borderId="0" xfId="0" applyNumberFormat="1" applyFont="1"/>
    <xf numFmtId="3" fontId="1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/>
    <xf numFmtId="3" fontId="0" fillId="0" borderId="0" xfId="0" applyNumberFormat="1" applyFont="1"/>
    <xf numFmtId="3" fontId="3" fillId="0" borderId="0" xfId="0" applyNumberFormat="1" applyFont="1"/>
    <xf numFmtId="3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left" vertical="center" shrinkToFit="1"/>
    </xf>
    <xf numFmtId="0" fontId="1" fillId="0" borderId="1" xfId="0" applyNumberFormat="1" applyFont="1" applyFill="1" applyBorder="1" applyAlignment="1">
      <alignment horizontal="left" vertical="center" shrinkToFit="1"/>
    </xf>
    <xf numFmtId="3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right" vertical="center"/>
    </xf>
    <xf numFmtId="3" fontId="0" fillId="0" borderId="0" xfId="0" applyNumberFormat="1" applyFont="1" applyFill="1"/>
    <xf numFmtId="3" fontId="0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Fill="1"/>
    <xf numFmtId="4" fontId="1" fillId="0" borderId="1" xfId="0" applyNumberFormat="1" applyFont="1" applyFill="1" applyBorder="1" applyAlignment="1">
      <alignment horizontal="right" vertical="center"/>
    </xf>
    <xf numFmtId="177" fontId="1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 shrinkToFit="1"/>
    </xf>
    <xf numFmtId="38" fontId="6" fillId="0" borderId="1" xfId="1" applyFont="1" applyFill="1" applyBorder="1">
      <alignment vertical="center"/>
    </xf>
    <xf numFmtId="38" fontId="6" fillId="0" borderId="1" xfId="1" applyFont="1" applyFill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left" vertical="center"/>
    </xf>
    <xf numFmtId="3" fontId="0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left" vertical="center" shrinkToFit="1"/>
    </xf>
    <xf numFmtId="3" fontId="1" fillId="0" borderId="1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right" vertical="center"/>
    </xf>
    <xf numFmtId="3" fontId="0" fillId="0" borderId="7" xfId="0" applyNumberFormat="1" applyFont="1" applyFill="1" applyBorder="1" applyAlignment="1">
      <alignment horizontal="right" vertical="center"/>
    </xf>
    <xf numFmtId="3" fontId="0" fillId="0" borderId="7" xfId="0" applyNumberFormat="1" applyFont="1" applyBorder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3" fontId="1" fillId="2" borderId="7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vertical="center" shrinkToFit="1"/>
    </xf>
    <xf numFmtId="3" fontId="1" fillId="0" borderId="1" xfId="0" applyNumberFormat="1" applyFont="1" applyFill="1" applyBorder="1" applyAlignment="1">
      <alignment horizontal="right" vertical="center" shrinkToFit="1"/>
    </xf>
    <xf numFmtId="3" fontId="1" fillId="0" borderId="1" xfId="0" applyNumberFormat="1" applyFont="1" applyBorder="1" applyAlignment="1">
      <alignment horizontal="right" vertical="center" shrinkToFit="1"/>
    </xf>
    <xf numFmtId="3" fontId="1" fillId="0" borderId="1" xfId="0" applyNumberFormat="1" applyFont="1" applyBorder="1" applyAlignment="1">
      <alignment horizontal="center" vertical="center" shrinkToFit="1"/>
    </xf>
    <xf numFmtId="3" fontId="1" fillId="0" borderId="8" xfId="0" applyNumberFormat="1" applyFont="1" applyBorder="1" applyAlignment="1">
      <alignment horizontal="center" vertical="center" shrinkToFit="1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horizontal="right" vertical="center"/>
    </xf>
    <xf numFmtId="3" fontId="7" fillId="0" borderId="7" xfId="0" applyNumberFormat="1" applyFont="1" applyBorder="1" applyAlignment="1">
      <alignment vertical="center"/>
    </xf>
    <xf numFmtId="3" fontId="8" fillId="0" borderId="1" xfId="0" applyNumberFormat="1" applyFont="1" applyFill="1" applyBorder="1" applyAlignment="1">
      <alignment horizontal="right" vertical="center"/>
    </xf>
    <xf numFmtId="3" fontId="7" fillId="0" borderId="7" xfId="0" applyNumberFormat="1" applyFont="1" applyBorder="1" applyAlignment="1">
      <alignment horizontal="center" vertical="center"/>
    </xf>
    <xf numFmtId="3" fontId="10" fillId="0" borderId="0" xfId="0" applyNumberFormat="1" applyFont="1"/>
    <xf numFmtId="3" fontId="11" fillId="0" borderId="0" xfId="0" applyNumberFormat="1" applyFont="1"/>
    <xf numFmtId="3" fontId="11" fillId="0" borderId="0" xfId="0" applyNumberFormat="1" applyFont="1" applyAlignment="1">
      <alignment horizontal="right"/>
    </xf>
    <xf numFmtId="3" fontId="12" fillId="2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0" borderId="12" xfId="0" applyNumberFormat="1" applyFont="1" applyBorder="1" applyAlignment="1">
      <alignment vertic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workbookViewId="0">
      <selection activeCell="E11" sqref="E11"/>
    </sheetView>
  </sheetViews>
  <sheetFormatPr defaultColWidth="8.875" defaultRowHeight="11.25" x14ac:dyDescent="0.15"/>
  <cols>
    <col min="1" max="1" width="30.875" style="52" customWidth="1"/>
    <col min="2" max="8" width="15.875" style="52" customWidth="1"/>
    <col min="9" max="16384" width="8.875" style="52"/>
  </cols>
  <sheetData>
    <row r="1" spans="1:8" ht="21" x14ac:dyDescent="0.15">
      <c r="A1" s="59" t="s">
        <v>241</v>
      </c>
      <c r="B1" s="59"/>
      <c r="C1" s="59"/>
      <c r="D1" s="59"/>
      <c r="E1" s="59"/>
      <c r="F1" s="59"/>
      <c r="G1" s="59"/>
      <c r="H1" s="59"/>
    </row>
    <row r="2" spans="1:8" ht="13.5" x14ac:dyDescent="0.15">
      <c r="A2" s="53" t="s">
        <v>1</v>
      </c>
      <c r="B2" s="53"/>
      <c r="C2" s="53"/>
      <c r="D2" s="53"/>
      <c r="E2" s="53"/>
      <c r="F2" s="53"/>
      <c r="G2" s="53"/>
      <c r="H2" s="54" t="s">
        <v>242</v>
      </c>
    </row>
    <row r="3" spans="1:8" ht="13.5" x14ac:dyDescent="0.15">
      <c r="A3" s="53" t="s">
        <v>232</v>
      </c>
      <c r="B3" s="53"/>
      <c r="C3" s="53"/>
      <c r="D3" s="53"/>
      <c r="E3" s="53"/>
      <c r="F3" s="53"/>
      <c r="G3" s="53"/>
      <c r="H3" s="53"/>
    </row>
    <row r="4" spans="1:8" ht="13.5" x14ac:dyDescent="0.15">
      <c r="A4" s="53"/>
      <c r="B4" s="53"/>
      <c r="C4" s="53"/>
      <c r="D4" s="53"/>
      <c r="E4" s="53"/>
      <c r="F4" s="53"/>
      <c r="G4" s="53"/>
      <c r="H4" s="54" t="s">
        <v>233</v>
      </c>
    </row>
    <row r="5" spans="1:8" ht="33.75" x14ac:dyDescent="0.15">
      <c r="A5" s="55" t="s">
        <v>159</v>
      </c>
      <c r="B5" s="56" t="s">
        <v>243</v>
      </c>
      <c r="C5" s="56" t="s">
        <v>244</v>
      </c>
      <c r="D5" s="56" t="s">
        <v>245</v>
      </c>
      <c r="E5" s="56" t="s">
        <v>246</v>
      </c>
      <c r="F5" s="56" t="s">
        <v>247</v>
      </c>
      <c r="G5" s="56" t="s">
        <v>248</v>
      </c>
      <c r="H5" s="56" t="s">
        <v>249</v>
      </c>
    </row>
    <row r="6" spans="1:8" x14ac:dyDescent="0.15">
      <c r="A6" s="57" t="s">
        <v>250</v>
      </c>
      <c r="B6" s="58">
        <v>76246216</v>
      </c>
      <c r="C6" s="58">
        <v>817208</v>
      </c>
      <c r="D6" s="58">
        <v>913366</v>
      </c>
      <c r="E6" s="58">
        <v>76150058</v>
      </c>
      <c r="F6" s="58">
        <v>45469184</v>
      </c>
      <c r="G6" s="58">
        <v>1388661</v>
      </c>
      <c r="H6" s="58">
        <v>30680874</v>
      </c>
    </row>
    <row r="7" spans="1:8" x14ac:dyDescent="0.15">
      <c r="A7" s="57" t="s">
        <v>251</v>
      </c>
      <c r="B7" s="58">
        <v>6063451</v>
      </c>
      <c r="C7" s="58">
        <v>97224</v>
      </c>
      <c r="D7" s="58">
        <v>4884</v>
      </c>
      <c r="E7" s="58">
        <v>6155791</v>
      </c>
      <c r="F7" s="58" t="s">
        <v>126</v>
      </c>
      <c r="G7" s="58" t="s">
        <v>126</v>
      </c>
      <c r="H7" s="58">
        <v>6155791</v>
      </c>
    </row>
    <row r="8" spans="1:8" x14ac:dyDescent="0.15">
      <c r="A8" s="57" t="s">
        <v>252</v>
      </c>
      <c r="B8" s="58" t="s">
        <v>126</v>
      </c>
      <c r="C8" s="58" t="s">
        <v>126</v>
      </c>
      <c r="D8" s="58" t="s">
        <v>126</v>
      </c>
      <c r="E8" s="58" t="s">
        <v>126</v>
      </c>
      <c r="F8" s="58" t="s">
        <v>126</v>
      </c>
      <c r="G8" s="58" t="s">
        <v>126</v>
      </c>
      <c r="H8" s="58" t="s">
        <v>126</v>
      </c>
    </row>
    <row r="9" spans="1:8" x14ac:dyDescent="0.15">
      <c r="A9" s="57" t="s">
        <v>253</v>
      </c>
      <c r="B9" s="58">
        <v>60826589</v>
      </c>
      <c r="C9" s="58">
        <v>108216</v>
      </c>
      <c r="D9" s="58">
        <v>596750</v>
      </c>
      <c r="E9" s="58">
        <v>60338055</v>
      </c>
      <c r="F9" s="58">
        <v>38362612</v>
      </c>
      <c r="G9" s="58">
        <v>1215453</v>
      </c>
      <c r="H9" s="58">
        <v>21975443</v>
      </c>
    </row>
    <row r="10" spans="1:8" x14ac:dyDescent="0.15">
      <c r="A10" s="57" t="s">
        <v>254</v>
      </c>
      <c r="B10" s="58">
        <v>592280</v>
      </c>
      <c r="C10" s="58">
        <v>176806</v>
      </c>
      <c r="D10" s="58" t="s">
        <v>126</v>
      </c>
      <c r="E10" s="58">
        <v>769086</v>
      </c>
      <c r="F10" s="58">
        <v>131634</v>
      </c>
      <c r="G10" s="58">
        <v>45280</v>
      </c>
      <c r="H10" s="58">
        <v>637452</v>
      </c>
    </row>
    <row r="11" spans="1:8" x14ac:dyDescent="0.15">
      <c r="A11" s="57" t="s">
        <v>255</v>
      </c>
      <c r="B11" s="58">
        <v>8442660</v>
      </c>
      <c r="C11" s="58">
        <v>159751</v>
      </c>
      <c r="D11" s="58" t="s">
        <v>126</v>
      </c>
      <c r="E11" s="58">
        <v>8602411</v>
      </c>
      <c r="F11" s="58">
        <v>6974938</v>
      </c>
      <c r="G11" s="58">
        <v>127928</v>
      </c>
      <c r="H11" s="58">
        <v>1627473</v>
      </c>
    </row>
    <row r="12" spans="1:8" x14ac:dyDescent="0.15">
      <c r="A12" s="57" t="s">
        <v>256</v>
      </c>
      <c r="B12" s="58" t="s">
        <v>126</v>
      </c>
      <c r="C12" s="58" t="s">
        <v>126</v>
      </c>
      <c r="D12" s="58" t="s">
        <v>126</v>
      </c>
      <c r="E12" s="58" t="s">
        <v>126</v>
      </c>
      <c r="F12" s="58" t="s">
        <v>126</v>
      </c>
      <c r="G12" s="58" t="s">
        <v>126</v>
      </c>
      <c r="H12" s="58" t="s">
        <v>126</v>
      </c>
    </row>
    <row r="13" spans="1:8" x14ac:dyDescent="0.15">
      <c r="A13" s="57" t="s">
        <v>257</v>
      </c>
      <c r="B13" s="58" t="s">
        <v>126</v>
      </c>
      <c r="C13" s="58" t="s">
        <v>126</v>
      </c>
      <c r="D13" s="58" t="s">
        <v>126</v>
      </c>
      <c r="E13" s="58" t="s">
        <v>126</v>
      </c>
      <c r="F13" s="58" t="s">
        <v>126</v>
      </c>
      <c r="G13" s="58" t="s">
        <v>126</v>
      </c>
      <c r="H13" s="58" t="s">
        <v>126</v>
      </c>
    </row>
    <row r="14" spans="1:8" x14ac:dyDescent="0.15">
      <c r="A14" s="57" t="s">
        <v>258</v>
      </c>
      <c r="B14" s="58" t="s">
        <v>126</v>
      </c>
      <c r="C14" s="58" t="s">
        <v>126</v>
      </c>
      <c r="D14" s="58" t="s">
        <v>126</v>
      </c>
      <c r="E14" s="58" t="s">
        <v>126</v>
      </c>
      <c r="F14" s="58" t="s">
        <v>126</v>
      </c>
      <c r="G14" s="58" t="s">
        <v>126</v>
      </c>
      <c r="H14" s="58" t="s">
        <v>126</v>
      </c>
    </row>
    <row r="15" spans="1:8" x14ac:dyDescent="0.15">
      <c r="A15" s="57" t="s">
        <v>259</v>
      </c>
      <c r="B15" s="58" t="s">
        <v>126</v>
      </c>
      <c r="C15" s="58" t="s">
        <v>126</v>
      </c>
      <c r="D15" s="58" t="s">
        <v>126</v>
      </c>
      <c r="E15" s="58" t="s">
        <v>126</v>
      </c>
      <c r="F15" s="58" t="s">
        <v>126</v>
      </c>
      <c r="G15" s="58" t="s">
        <v>126</v>
      </c>
      <c r="H15" s="58" t="s">
        <v>126</v>
      </c>
    </row>
    <row r="16" spans="1:8" x14ac:dyDescent="0.15">
      <c r="A16" s="57" t="s">
        <v>260</v>
      </c>
      <c r="B16" s="58">
        <v>321237</v>
      </c>
      <c r="C16" s="58">
        <v>275211</v>
      </c>
      <c r="D16" s="58">
        <v>311733</v>
      </c>
      <c r="E16" s="58">
        <v>284715</v>
      </c>
      <c r="F16" s="58" t="s">
        <v>126</v>
      </c>
      <c r="G16" s="58" t="s">
        <v>126</v>
      </c>
      <c r="H16" s="58">
        <v>284715</v>
      </c>
    </row>
    <row r="17" spans="1:8" x14ac:dyDescent="0.15">
      <c r="A17" s="57" t="s">
        <v>261</v>
      </c>
      <c r="B17" s="58">
        <v>179329964</v>
      </c>
      <c r="C17" s="58">
        <v>928169</v>
      </c>
      <c r="D17" s="58">
        <v>308264</v>
      </c>
      <c r="E17" s="58">
        <v>179949870</v>
      </c>
      <c r="F17" s="58">
        <v>119347951</v>
      </c>
      <c r="G17" s="58">
        <v>3494828</v>
      </c>
      <c r="H17" s="58">
        <v>60601919</v>
      </c>
    </row>
    <row r="18" spans="1:8" x14ac:dyDescent="0.15">
      <c r="A18" s="57" t="s">
        <v>262</v>
      </c>
      <c r="B18" s="58" t="s">
        <v>126</v>
      </c>
      <c r="C18" s="58" t="s">
        <v>126</v>
      </c>
      <c r="D18" s="58" t="s">
        <v>126</v>
      </c>
      <c r="E18" s="58" t="s">
        <v>126</v>
      </c>
      <c r="F18" s="58" t="s">
        <v>126</v>
      </c>
      <c r="G18" s="58" t="s">
        <v>126</v>
      </c>
      <c r="H18" s="58" t="s">
        <v>126</v>
      </c>
    </row>
    <row r="19" spans="1:8" x14ac:dyDescent="0.15">
      <c r="A19" s="57" t="s">
        <v>263</v>
      </c>
      <c r="B19" s="58">
        <v>189319</v>
      </c>
      <c r="C19" s="58">
        <v>10375</v>
      </c>
      <c r="D19" s="58">
        <v>0</v>
      </c>
      <c r="E19" s="58">
        <v>199695</v>
      </c>
      <c r="F19" s="58" t="s">
        <v>126</v>
      </c>
      <c r="G19" s="58" t="s">
        <v>126</v>
      </c>
      <c r="H19" s="58">
        <v>199695</v>
      </c>
    </row>
    <row r="20" spans="1:8" x14ac:dyDescent="0.15">
      <c r="A20" s="57" t="s">
        <v>264</v>
      </c>
      <c r="B20" s="58">
        <v>9370</v>
      </c>
      <c r="C20" s="58" t="s">
        <v>126</v>
      </c>
      <c r="D20" s="58" t="s">
        <v>126</v>
      </c>
      <c r="E20" s="58">
        <v>9370</v>
      </c>
      <c r="F20" s="58" t="s">
        <v>126</v>
      </c>
      <c r="G20" s="58" t="s">
        <v>126</v>
      </c>
      <c r="H20" s="58">
        <v>9370</v>
      </c>
    </row>
    <row r="21" spans="1:8" x14ac:dyDescent="0.15">
      <c r="A21" s="57" t="s">
        <v>265</v>
      </c>
      <c r="B21" s="58" t="s">
        <v>126</v>
      </c>
      <c r="C21" s="58" t="s">
        <v>126</v>
      </c>
      <c r="D21" s="58" t="s">
        <v>126</v>
      </c>
      <c r="E21" s="58" t="s">
        <v>126</v>
      </c>
      <c r="F21" s="58" t="s">
        <v>126</v>
      </c>
      <c r="G21" s="58" t="s">
        <v>126</v>
      </c>
      <c r="H21" s="58" t="s">
        <v>126</v>
      </c>
    </row>
    <row r="22" spans="1:8" x14ac:dyDescent="0.15">
      <c r="A22" s="57" t="s">
        <v>266</v>
      </c>
      <c r="B22" s="58">
        <v>0</v>
      </c>
      <c r="C22" s="58" t="s">
        <v>126</v>
      </c>
      <c r="D22" s="58" t="s">
        <v>126</v>
      </c>
      <c r="E22" s="58">
        <v>0</v>
      </c>
      <c r="F22" s="58" t="s">
        <v>126</v>
      </c>
      <c r="G22" s="58" t="s">
        <v>126</v>
      </c>
      <c r="H22" s="58">
        <v>0</v>
      </c>
    </row>
    <row r="23" spans="1:8" x14ac:dyDescent="0.15">
      <c r="A23" s="57" t="s">
        <v>267</v>
      </c>
      <c r="B23" s="58" t="s">
        <v>126</v>
      </c>
      <c r="C23" s="58" t="s">
        <v>126</v>
      </c>
      <c r="D23" s="58" t="s">
        <v>126</v>
      </c>
      <c r="E23" s="58" t="s">
        <v>126</v>
      </c>
      <c r="F23" s="58" t="s">
        <v>126</v>
      </c>
      <c r="G23" s="58" t="s">
        <v>126</v>
      </c>
      <c r="H23" s="58" t="s">
        <v>126</v>
      </c>
    </row>
    <row r="24" spans="1:8" x14ac:dyDescent="0.15">
      <c r="A24" s="57" t="s">
        <v>268</v>
      </c>
      <c r="B24" s="58">
        <v>2825765</v>
      </c>
      <c r="C24" s="58" t="s">
        <v>126</v>
      </c>
      <c r="D24" s="58">
        <v>15858</v>
      </c>
      <c r="E24" s="58">
        <v>2809907</v>
      </c>
      <c r="F24" s="58" t="s">
        <v>126</v>
      </c>
      <c r="G24" s="58" t="s">
        <v>126</v>
      </c>
      <c r="H24" s="58">
        <v>2809907</v>
      </c>
    </row>
    <row r="25" spans="1:8" x14ac:dyDescent="0.15">
      <c r="A25" s="57" t="s">
        <v>269</v>
      </c>
      <c r="B25" s="58" t="s">
        <v>126</v>
      </c>
      <c r="C25" s="58" t="s">
        <v>126</v>
      </c>
      <c r="D25" s="58" t="s">
        <v>126</v>
      </c>
      <c r="E25" s="58" t="s">
        <v>126</v>
      </c>
      <c r="F25" s="58" t="s">
        <v>126</v>
      </c>
      <c r="G25" s="58" t="s">
        <v>126</v>
      </c>
      <c r="H25" s="58" t="s">
        <v>126</v>
      </c>
    </row>
    <row r="26" spans="1:8" x14ac:dyDescent="0.15">
      <c r="A26" s="57" t="s">
        <v>270</v>
      </c>
      <c r="B26" s="58" t="s">
        <v>126</v>
      </c>
      <c r="C26" s="58" t="s">
        <v>126</v>
      </c>
      <c r="D26" s="58" t="s">
        <v>126</v>
      </c>
      <c r="E26" s="58" t="s">
        <v>126</v>
      </c>
      <c r="F26" s="58" t="s">
        <v>126</v>
      </c>
      <c r="G26" s="58" t="s">
        <v>126</v>
      </c>
      <c r="H26" s="58" t="s">
        <v>126</v>
      </c>
    </row>
    <row r="27" spans="1:8" x14ac:dyDescent="0.15">
      <c r="A27" s="57" t="s">
        <v>271</v>
      </c>
      <c r="B27" s="58" t="s">
        <v>126</v>
      </c>
      <c r="C27" s="58" t="s">
        <v>126</v>
      </c>
      <c r="D27" s="58" t="s">
        <v>126</v>
      </c>
      <c r="E27" s="58" t="s">
        <v>126</v>
      </c>
      <c r="F27" s="58" t="s">
        <v>126</v>
      </c>
      <c r="G27" s="58" t="s">
        <v>126</v>
      </c>
      <c r="H27" s="58" t="s">
        <v>126</v>
      </c>
    </row>
    <row r="28" spans="1:8" x14ac:dyDescent="0.15">
      <c r="A28" s="57" t="s">
        <v>272</v>
      </c>
      <c r="B28" s="58" t="s">
        <v>126</v>
      </c>
      <c r="C28" s="58" t="s">
        <v>126</v>
      </c>
      <c r="D28" s="58" t="s">
        <v>126</v>
      </c>
      <c r="E28" s="58" t="s">
        <v>126</v>
      </c>
      <c r="F28" s="58" t="s">
        <v>126</v>
      </c>
      <c r="G28" s="58" t="s">
        <v>126</v>
      </c>
      <c r="H28" s="58" t="s">
        <v>126</v>
      </c>
    </row>
    <row r="29" spans="1:8" x14ac:dyDescent="0.15">
      <c r="A29" s="57" t="s">
        <v>273</v>
      </c>
      <c r="B29" s="58" t="s">
        <v>126</v>
      </c>
      <c r="C29" s="58" t="s">
        <v>126</v>
      </c>
      <c r="D29" s="58" t="s">
        <v>126</v>
      </c>
      <c r="E29" s="58" t="s">
        <v>126</v>
      </c>
      <c r="F29" s="58" t="s">
        <v>126</v>
      </c>
      <c r="G29" s="58" t="s">
        <v>126</v>
      </c>
      <c r="H29" s="58" t="s">
        <v>126</v>
      </c>
    </row>
    <row r="30" spans="1:8" x14ac:dyDescent="0.15">
      <c r="A30" s="57" t="s">
        <v>274</v>
      </c>
      <c r="B30" s="58">
        <v>2929</v>
      </c>
      <c r="C30" s="58">
        <v>811</v>
      </c>
      <c r="D30" s="58" t="s">
        <v>126</v>
      </c>
      <c r="E30" s="58">
        <v>3740</v>
      </c>
      <c r="F30" s="58" t="s">
        <v>126</v>
      </c>
      <c r="G30" s="58" t="s">
        <v>126</v>
      </c>
      <c r="H30" s="58">
        <v>3740</v>
      </c>
    </row>
    <row r="31" spans="1:8" x14ac:dyDescent="0.15">
      <c r="A31" s="57" t="s">
        <v>275</v>
      </c>
      <c r="B31" s="58">
        <v>1401</v>
      </c>
      <c r="C31" s="58">
        <v>0</v>
      </c>
      <c r="D31" s="58">
        <v>0</v>
      </c>
      <c r="E31" s="58">
        <v>1401</v>
      </c>
      <c r="F31" s="58" t="s">
        <v>126</v>
      </c>
      <c r="G31" s="58" t="s">
        <v>126</v>
      </c>
      <c r="H31" s="58">
        <v>1401</v>
      </c>
    </row>
    <row r="32" spans="1:8" x14ac:dyDescent="0.15">
      <c r="A32" s="57" t="s">
        <v>276</v>
      </c>
      <c r="B32" s="58" t="s">
        <v>126</v>
      </c>
      <c r="C32" s="58" t="s">
        <v>126</v>
      </c>
      <c r="D32" s="58" t="s">
        <v>126</v>
      </c>
      <c r="E32" s="58" t="s">
        <v>126</v>
      </c>
      <c r="F32" s="58" t="s">
        <v>126</v>
      </c>
      <c r="G32" s="58" t="s">
        <v>126</v>
      </c>
      <c r="H32" s="58" t="s">
        <v>126</v>
      </c>
    </row>
    <row r="33" spans="1:8" x14ac:dyDescent="0.15">
      <c r="A33" s="57" t="s">
        <v>277</v>
      </c>
      <c r="B33" s="58" t="s">
        <v>126</v>
      </c>
      <c r="C33" s="58" t="s">
        <v>126</v>
      </c>
      <c r="D33" s="58" t="s">
        <v>126</v>
      </c>
      <c r="E33" s="58" t="s">
        <v>126</v>
      </c>
      <c r="F33" s="58" t="s">
        <v>126</v>
      </c>
      <c r="G33" s="58" t="s">
        <v>126</v>
      </c>
      <c r="H33" s="58" t="s">
        <v>126</v>
      </c>
    </row>
    <row r="34" spans="1:8" x14ac:dyDescent="0.15">
      <c r="A34" s="57" t="s">
        <v>278</v>
      </c>
      <c r="B34" s="58" t="s">
        <v>126</v>
      </c>
      <c r="C34" s="58" t="s">
        <v>126</v>
      </c>
      <c r="D34" s="58" t="s">
        <v>126</v>
      </c>
      <c r="E34" s="58" t="s">
        <v>126</v>
      </c>
      <c r="F34" s="58" t="s">
        <v>126</v>
      </c>
      <c r="G34" s="58" t="s">
        <v>126</v>
      </c>
      <c r="H34" s="58" t="s">
        <v>126</v>
      </c>
    </row>
    <row r="35" spans="1:8" x14ac:dyDescent="0.15">
      <c r="A35" s="57" t="s">
        <v>279</v>
      </c>
      <c r="B35" s="58" t="s">
        <v>126</v>
      </c>
      <c r="C35" s="58" t="s">
        <v>126</v>
      </c>
      <c r="D35" s="58" t="s">
        <v>126</v>
      </c>
      <c r="E35" s="58" t="s">
        <v>126</v>
      </c>
      <c r="F35" s="58" t="s">
        <v>126</v>
      </c>
      <c r="G35" s="58" t="s">
        <v>126</v>
      </c>
      <c r="H35" s="58" t="s">
        <v>126</v>
      </c>
    </row>
    <row r="36" spans="1:8" x14ac:dyDescent="0.15">
      <c r="A36" s="57" t="s">
        <v>280</v>
      </c>
      <c r="B36" s="58" t="s">
        <v>126</v>
      </c>
      <c r="C36" s="58" t="s">
        <v>126</v>
      </c>
      <c r="D36" s="58" t="s">
        <v>126</v>
      </c>
      <c r="E36" s="58" t="s">
        <v>126</v>
      </c>
      <c r="F36" s="58" t="s">
        <v>126</v>
      </c>
      <c r="G36" s="58" t="s">
        <v>126</v>
      </c>
      <c r="H36" s="58" t="s">
        <v>126</v>
      </c>
    </row>
    <row r="37" spans="1:8" x14ac:dyDescent="0.15">
      <c r="A37" s="57" t="s">
        <v>281</v>
      </c>
      <c r="B37" s="58" t="s">
        <v>126</v>
      </c>
      <c r="C37" s="58" t="s">
        <v>126</v>
      </c>
      <c r="D37" s="58" t="s">
        <v>126</v>
      </c>
      <c r="E37" s="58" t="s">
        <v>126</v>
      </c>
      <c r="F37" s="58" t="s">
        <v>126</v>
      </c>
      <c r="G37" s="58" t="s">
        <v>126</v>
      </c>
      <c r="H37" s="58" t="s">
        <v>126</v>
      </c>
    </row>
    <row r="38" spans="1:8" x14ac:dyDescent="0.15">
      <c r="A38" s="57" t="s">
        <v>282</v>
      </c>
      <c r="B38" s="58">
        <v>188006</v>
      </c>
      <c r="C38" s="58" t="s">
        <v>126</v>
      </c>
      <c r="D38" s="58" t="s">
        <v>126</v>
      </c>
      <c r="E38" s="58">
        <v>188006</v>
      </c>
      <c r="F38" s="58">
        <v>158453</v>
      </c>
      <c r="G38" s="58">
        <v>7678</v>
      </c>
      <c r="H38" s="58">
        <v>29553</v>
      </c>
    </row>
    <row r="39" spans="1:8" x14ac:dyDescent="0.15">
      <c r="A39" s="57" t="s">
        <v>283</v>
      </c>
      <c r="B39" s="58" t="s">
        <v>126</v>
      </c>
      <c r="C39" s="58" t="s">
        <v>126</v>
      </c>
      <c r="D39" s="58" t="s">
        <v>126</v>
      </c>
      <c r="E39" s="58" t="s">
        <v>126</v>
      </c>
      <c r="F39" s="58" t="s">
        <v>126</v>
      </c>
      <c r="G39" s="58" t="s">
        <v>126</v>
      </c>
      <c r="H39" s="58" t="s">
        <v>126</v>
      </c>
    </row>
    <row r="40" spans="1:8" x14ac:dyDescent="0.15">
      <c r="A40" s="57" t="s">
        <v>284</v>
      </c>
      <c r="B40" s="58" t="s">
        <v>126</v>
      </c>
      <c r="C40" s="58" t="s">
        <v>126</v>
      </c>
      <c r="D40" s="58" t="s">
        <v>126</v>
      </c>
      <c r="E40" s="58" t="s">
        <v>126</v>
      </c>
      <c r="F40" s="58" t="s">
        <v>126</v>
      </c>
      <c r="G40" s="58" t="s">
        <v>126</v>
      </c>
      <c r="H40" s="58" t="s">
        <v>126</v>
      </c>
    </row>
    <row r="41" spans="1:8" x14ac:dyDescent="0.15">
      <c r="A41" s="57" t="s">
        <v>285</v>
      </c>
      <c r="B41" s="58" t="s">
        <v>126</v>
      </c>
      <c r="C41" s="58" t="s">
        <v>126</v>
      </c>
      <c r="D41" s="58" t="s">
        <v>126</v>
      </c>
      <c r="E41" s="58" t="s">
        <v>126</v>
      </c>
      <c r="F41" s="58" t="s">
        <v>126</v>
      </c>
      <c r="G41" s="58" t="s">
        <v>126</v>
      </c>
      <c r="H41" s="58" t="s">
        <v>126</v>
      </c>
    </row>
    <row r="42" spans="1:8" x14ac:dyDescent="0.15">
      <c r="A42" s="57" t="s">
        <v>286</v>
      </c>
      <c r="B42" s="58" t="s">
        <v>126</v>
      </c>
      <c r="C42" s="58" t="s">
        <v>126</v>
      </c>
      <c r="D42" s="58" t="s">
        <v>126</v>
      </c>
      <c r="E42" s="58" t="s">
        <v>126</v>
      </c>
      <c r="F42" s="58" t="s">
        <v>126</v>
      </c>
      <c r="G42" s="58" t="s">
        <v>126</v>
      </c>
      <c r="H42" s="58" t="s">
        <v>126</v>
      </c>
    </row>
    <row r="43" spans="1:8" x14ac:dyDescent="0.15">
      <c r="A43" s="57" t="s">
        <v>287</v>
      </c>
      <c r="B43" s="58" t="s">
        <v>126</v>
      </c>
      <c r="C43" s="58" t="s">
        <v>126</v>
      </c>
      <c r="D43" s="58" t="s">
        <v>126</v>
      </c>
      <c r="E43" s="58" t="s">
        <v>126</v>
      </c>
      <c r="F43" s="58" t="s">
        <v>126</v>
      </c>
      <c r="G43" s="58" t="s">
        <v>126</v>
      </c>
      <c r="H43" s="58" t="s">
        <v>126</v>
      </c>
    </row>
    <row r="44" spans="1:8" x14ac:dyDescent="0.15">
      <c r="A44" s="57" t="s">
        <v>288</v>
      </c>
      <c r="B44" s="58" t="s">
        <v>126</v>
      </c>
      <c r="C44" s="58" t="s">
        <v>126</v>
      </c>
      <c r="D44" s="58" t="s">
        <v>126</v>
      </c>
      <c r="E44" s="58" t="s">
        <v>126</v>
      </c>
      <c r="F44" s="58" t="s">
        <v>126</v>
      </c>
      <c r="G44" s="58" t="s">
        <v>126</v>
      </c>
      <c r="H44" s="58" t="s">
        <v>126</v>
      </c>
    </row>
    <row r="45" spans="1:8" x14ac:dyDescent="0.15">
      <c r="A45" s="57" t="s">
        <v>289</v>
      </c>
      <c r="B45" s="58" t="s">
        <v>126</v>
      </c>
      <c r="C45" s="58" t="s">
        <v>126</v>
      </c>
      <c r="D45" s="58" t="s">
        <v>126</v>
      </c>
      <c r="E45" s="58" t="s">
        <v>126</v>
      </c>
      <c r="F45" s="58" t="s">
        <v>126</v>
      </c>
      <c r="G45" s="58" t="s">
        <v>126</v>
      </c>
      <c r="H45" s="58" t="s">
        <v>126</v>
      </c>
    </row>
    <row r="46" spans="1:8" x14ac:dyDescent="0.15">
      <c r="A46" s="57" t="s">
        <v>290</v>
      </c>
      <c r="B46" s="58">
        <v>19437890</v>
      </c>
      <c r="C46" s="58">
        <v>83980</v>
      </c>
      <c r="D46" s="58" t="s">
        <v>126</v>
      </c>
      <c r="E46" s="58">
        <v>19521869</v>
      </c>
      <c r="F46" s="58">
        <v>11668889</v>
      </c>
      <c r="G46" s="58">
        <v>328942</v>
      </c>
      <c r="H46" s="58">
        <v>7852981</v>
      </c>
    </row>
    <row r="47" spans="1:8" x14ac:dyDescent="0.15">
      <c r="A47" s="57" t="s">
        <v>291</v>
      </c>
      <c r="B47" s="58">
        <v>144556235</v>
      </c>
      <c r="C47" s="58">
        <v>669747</v>
      </c>
      <c r="D47" s="58" t="s">
        <v>126</v>
      </c>
      <c r="E47" s="58">
        <v>145225982</v>
      </c>
      <c r="F47" s="58">
        <v>99656109</v>
      </c>
      <c r="G47" s="58">
        <v>2899366</v>
      </c>
      <c r="H47" s="58">
        <v>45569873</v>
      </c>
    </row>
    <row r="48" spans="1:8" x14ac:dyDescent="0.15">
      <c r="A48" s="57" t="s">
        <v>292</v>
      </c>
      <c r="B48" s="58">
        <v>11780</v>
      </c>
      <c r="C48" s="58" t="s">
        <v>126</v>
      </c>
      <c r="D48" s="58" t="s">
        <v>126</v>
      </c>
      <c r="E48" s="58">
        <v>11780</v>
      </c>
      <c r="F48" s="58">
        <v>989</v>
      </c>
      <c r="G48" s="58">
        <v>247</v>
      </c>
      <c r="H48" s="58">
        <v>10790</v>
      </c>
    </row>
    <row r="49" spans="1:8" x14ac:dyDescent="0.15">
      <c r="A49" s="57" t="s">
        <v>293</v>
      </c>
      <c r="B49" s="58" t="s">
        <v>126</v>
      </c>
      <c r="C49" s="58" t="s">
        <v>126</v>
      </c>
      <c r="D49" s="58" t="s">
        <v>126</v>
      </c>
      <c r="E49" s="58" t="s">
        <v>126</v>
      </c>
      <c r="F49" s="58" t="s">
        <v>126</v>
      </c>
      <c r="G49" s="58" t="s">
        <v>126</v>
      </c>
      <c r="H49" s="58" t="s">
        <v>126</v>
      </c>
    </row>
    <row r="50" spans="1:8" x14ac:dyDescent="0.15">
      <c r="A50" s="57" t="s">
        <v>294</v>
      </c>
      <c r="B50" s="58" t="s">
        <v>126</v>
      </c>
      <c r="C50" s="58" t="s">
        <v>126</v>
      </c>
      <c r="D50" s="58" t="s">
        <v>126</v>
      </c>
      <c r="E50" s="58" t="s">
        <v>126</v>
      </c>
      <c r="F50" s="58" t="s">
        <v>126</v>
      </c>
      <c r="G50" s="58" t="s">
        <v>126</v>
      </c>
      <c r="H50" s="58" t="s">
        <v>126</v>
      </c>
    </row>
    <row r="51" spans="1:8" x14ac:dyDescent="0.15">
      <c r="A51" s="57" t="s">
        <v>295</v>
      </c>
      <c r="B51" s="58" t="s">
        <v>126</v>
      </c>
      <c r="C51" s="58" t="s">
        <v>126</v>
      </c>
      <c r="D51" s="58" t="s">
        <v>126</v>
      </c>
      <c r="E51" s="58" t="s">
        <v>126</v>
      </c>
      <c r="F51" s="58" t="s">
        <v>126</v>
      </c>
      <c r="G51" s="58" t="s">
        <v>126</v>
      </c>
      <c r="H51" s="58" t="s">
        <v>126</v>
      </c>
    </row>
    <row r="52" spans="1:8" x14ac:dyDescent="0.15">
      <c r="A52" s="57" t="s">
        <v>296</v>
      </c>
      <c r="B52" s="58">
        <v>949660</v>
      </c>
      <c r="C52" s="58">
        <v>15549</v>
      </c>
      <c r="D52" s="58" t="s">
        <v>126</v>
      </c>
      <c r="E52" s="58">
        <v>965209</v>
      </c>
      <c r="F52" s="58">
        <v>461977</v>
      </c>
      <c r="G52" s="58">
        <v>26887</v>
      </c>
      <c r="H52" s="58">
        <v>503232</v>
      </c>
    </row>
    <row r="53" spans="1:8" x14ac:dyDescent="0.15">
      <c r="A53" s="57" t="s">
        <v>297</v>
      </c>
      <c r="B53" s="58" t="s">
        <v>126</v>
      </c>
      <c r="C53" s="58" t="s">
        <v>126</v>
      </c>
      <c r="D53" s="58" t="s">
        <v>126</v>
      </c>
      <c r="E53" s="58" t="s">
        <v>126</v>
      </c>
      <c r="F53" s="58" t="s">
        <v>126</v>
      </c>
      <c r="G53" s="58" t="s">
        <v>126</v>
      </c>
      <c r="H53" s="58" t="s">
        <v>126</v>
      </c>
    </row>
    <row r="54" spans="1:8" x14ac:dyDescent="0.15">
      <c r="A54" s="57" t="s">
        <v>298</v>
      </c>
      <c r="B54" s="58" t="s">
        <v>126</v>
      </c>
      <c r="C54" s="58" t="s">
        <v>126</v>
      </c>
      <c r="D54" s="58" t="s">
        <v>126</v>
      </c>
      <c r="E54" s="58" t="s">
        <v>126</v>
      </c>
      <c r="F54" s="58" t="s">
        <v>126</v>
      </c>
      <c r="G54" s="58" t="s">
        <v>126</v>
      </c>
      <c r="H54" s="58" t="s">
        <v>126</v>
      </c>
    </row>
    <row r="55" spans="1:8" x14ac:dyDescent="0.15">
      <c r="A55" s="57" t="s">
        <v>299</v>
      </c>
      <c r="B55" s="58" t="s">
        <v>126</v>
      </c>
      <c r="C55" s="58" t="s">
        <v>126</v>
      </c>
      <c r="D55" s="58" t="s">
        <v>126</v>
      </c>
      <c r="E55" s="58" t="s">
        <v>126</v>
      </c>
      <c r="F55" s="58" t="s">
        <v>126</v>
      </c>
      <c r="G55" s="58" t="s">
        <v>126</v>
      </c>
      <c r="H55" s="58" t="s">
        <v>126</v>
      </c>
    </row>
    <row r="56" spans="1:8" x14ac:dyDescent="0.15">
      <c r="A56" s="57" t="s">
        <v>300</v>
      </c>
      <c r="B56" s="58">
        <v>550416</v>
      </c>
      <c r="C56" s="58" t="s">
        <v>126</v>
      </c>
      <c r="D56" s="58" t="s">
        <v>126</v>
      </c>
      <c r="E56" s="58">
        <v>550416</v>
      </c>
      <c r="F56" s="58">
        <v>184940</v>
      </c>
      <c r="G56" s="58">
        <v>7706</v>
      </c>
      <c r="H56" s="58">
        <v>365476</v>
      </c>
    </row>
    <row r="57" spans="1:8" x14ac:dyDescent="0.15">
      <c r="A57" s="57" t="s">
        <v>301</v>
      </c>
      <c r="B57" s="58">
        <v>2655752</v>
      </c>
      <c r="C57" s="58" t="s">
        <v>126</v>
      </c>
      <c r="D57" s="58">
        <v>55660</v>
      </c>
      <c r="E57" s="58">
        <v>2600092</v>
      </c>
      <c r="F57" s="58">
        <v>1862796</v>
      </c>
      <c r="G57" s="58">
        <v>57856</v>
      </c>
      <c r="H57" s="58">
        <v>737296</v>
      </c>
    </row>
    <row r="58" spans="1:8" x14ac:dyDescent="0.15">
      <c r="A58" s="57" t="s">
        <v>302</v>
      </c>
      <c r="B58" s="58">
        <v>7512191</v>
      </c>
      <c r="C58" s="58">
        <v>25191</v>
      </c>
      <c r="D58" s="58" t="s">
        <v>126</v>
      </c>
      <c r="E58" s="58">
        <v>7537382</v>
      </c>
      <c r="F58" s="58">
        <v>5341123</v>
      </c>
      <c r="G58" s="58">
        <v>162933</v>
      </c>
      <c r="H58" s="58">
        <v>2196259</v>
      </c>
    </row>
    <row r="59" spans="1:8" x14ac:dyDescent="0.15">
      <c r="A59" s="57" t="s">
        <v>303</v>
      </c>
      <c r="B59" s="58">
        <v>110113</v>
      </c>
      <c r="C59" s="58">
        <v>0</v>
      </c>
      <c r="D59" s="58" t="s">
        <v>126</v>
      </c>
      <c r="E59" s="58">
        <v>110113</v>
      </c>
      <c r="F59" s="58">
        <v>12674</v>
      </c>
      <c r="G59" s="58">
        <v>3213</v>
      </c>
      <c r="H59" s="58">
        <v>97438</v>
      </c>
    </row>
    <row r="60" spans="1:8" x14ac:dyDescent="0.15">
      <c r="A60" s="57" t="s">
        <v>304</v>
      </c>
      <c r="B60" s="58" t="s">
        <v>126</v>
      </c>
      <c r="C60" s="58" t="s">
        <v>126</v>
      </c>
      <c r="D60" s="58" t="s">
        <v>126</v>
      </c>
      <c r="E60" s="58" t="s">
        <v>126</v>
      </c>
      <c r="F60" s="58" t="s">
        <v>126</v>
      </c>
      <c r="G60" s="58" t="s">
        <v>126</v>
      </c>
      <c r="H60" s="58" t="s">
        <v>126</v>
      </c>
    </row>
    <row r="61" spans="1:8" x14ac:dyDescent="0.15">
      <c r="A61" s="57" t="s">
        <v>305</v>
      </c>
      <c r="B61" s="58">
        <v>329138</v>
      </c>
      <c r="C61" s="58">
        <v>122517</v>
      </c>
      <c r="D61" s="58">
        <v>236747</v>
      </c>
      <c r="E61" s="58">
        <v>214908</v>
      </c>
      <c r="F61" s="58" t="s">
        <v>126</v>
      </c>
      <c r="G61" s="58" t="s">
        <v>126</v>
      </c>
      <c r="H61" s="58">
        <v>214908</v>
      </c>
    </row>
    <row r="62" spans="1:8" x14ac:dyDescent="0.15">
      <c r="A62" s="57" t="s">
        <v>306</v>
      </c>
      <c r="B62" s="58">
        <v>3953141</v>
      </c>
      <c r="C62" s="58">
        <v>329344</v>
      </c>
      <c r="D62" s="58">
        <v>59150</v>
      </c>
      <c r="E62" s="58">
        <v>4223335</v>
      </c>
      <c r="F62" s="58">
        <v>3080721</v>
      </c>
      <c r="G62" s="58">
        <v>213308</v>
      </c>
      <c r="H62" s="58">
        <v>1142614</v>
      </c>
    </row>
    <row r="63" spans="1:8" x14ac:dyDescent="0.15">
      <c r="A63" s="57" t="s">
        <v>307</v>
      </c>
      <c r="B63" s="58" t="s">
        <v>126</v>
      </c>
      <c r="C63" s="58" t="s">
        <v>126</v>
      </c>
      <c r="D63" s="58" t="s">
        <v>126</v>
      </c>
      <c r="E63" s="58" t="s">
        <v>126</v>
      </c>
      <c r="F63" s="58" t="s">
        <v>126</v>
      </c>
      <c r="G63" s="58" t="s">
        <v>126</v>
      </c>
      <c r="H63" s="58" t="s">
        <v>126</v>
      </c>
    </row>
    <row r="64" spans="1:8" x14ac:dyDescent="0.15">
      <c r="A64" s="57" t="s">
        <v>308</v>
      </c>
      <c r="B64" s="58">
        <v>3729651</v>
      </c>
      <c r="C64" s="58">
        <v>329344</v>
      </c>
      <c r="D64" s="58">
        <v>59150</v>
      </c>
      <c r="E64" s="58">
        <v>3999845</v>
      </c>
      <c r="F64" s="58">
        <v>3080721</v>
      </c>
      <c r="G64" s="58">
        <v>213308</v>
      </c>
      <c r="H64" s="58">
        <v>919124</v>
      </c>
    </row>
    <row r="65" spans="1:8" x14ac:dyDescent="0.15">
      <c r="A65" s="57" t="s">
        <v>309</v>
      </c>
      <c r="B65" s="58">
        <v>223490</v>
      </c>
      <c r="C65" s="58" t="s">
        <v>126</v>
      </c>
      <c r="D65" s="58" t="s">
        <v>126</v>
      </c>
      <c r="E65" s="58">
        <v>223490</v>
      </c>
      <c r="F65" s="58" t="s">
        <v>126</v>
      </c>
      <c r="G65" s="58" t="s">
        <v>126</v>
      </c>
      <c r="H65" s="58">
        <v>223490</v>
      </c>
    </row>
    <row r="66" spans="1:8" x14ac:dyDescent="0.15">
      <c r="A66" s="57" t="s">
        <v>11</v>
      </c>
      <c r="B66" s="58">
        <v>259529321</v>
      </c>
      <c r="C66" s="58">
        <v>2074722</v>
      </c>
      <c r="D66" s="58">
        <v>1280781</v>
      </c>
      <c r="E66" s="58">
        <v>260323263</v>
      </c>
      <c r="F66" s="58">
        <v>167897856</v>
      </c>
      <c r="G66" s="58">
        <v>5096797</v>
      </c>
      <c r="H66" s="58">
        <v>92425407</v>
      </c>
    </row>
  </sheetData>
  <mergeCells count="1">
    <mergeCell ref="A1:H1"/>
  </mergeCells>
  <phoneticPr fontId="4"/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tabSelected="1" workbookViewId="0">
      <selection activeCell="E11" sqref="E11"/>
    </sheetView>
  </sheetViews>
  <sheetFormatPr defaultColWidth="8.875" defaultRowHeight="11.25" x14ac:dyDescent="0.15"/>
  <cols>
    <col min="1" max="1" width="22.875" style="5" customWidth="1"/>
    <col min="2" max="9" width="12.875" style="5" customWidth="1"/>
    <col min="10" max="16384" width="8.875" style="5"/>
  </cols>
  <sheetData>
    <row r="1" spans="1:9" ht="21" x14ac:dyDescent="0.2">
      <c r="A1" s="7" t="s">
        <v>146</v>
      </c>
    </row>
    <row r="2" spans="1:9" ht="13.5" x14ac:dyDescent="0.15">
      <c r="A2" s="6" t="s">
        <v>1</v>
      </c>
    </row>
    <row r="3" spans="1:9" ht="13.5" x14ac:dyDescent="0.15">
      <c r="A3" s="14" t="s">
        <v>50</v>
      </c>
    </row>
    <row r="4" spans="1:9" ht="13.5" x14ac:dyDescent="0.15">
      <c r="I4" s="2" t="s">
        <v>25</v>
      </c>
    </row>
    <row r="5" spans="1:9" ht="37.5" customHeight="1" x14ac:dyDescent="0.15">
      <c r="A5" s="35" t="s">
        <v>114</v>
      </c>
      <c r="B5" s="4" t="s">
        <v>147</v>
      </c>
      <c r="C5" s="1" t="s">
        <v>148</v>
      </c>
      <c r="D5" s="1" t="s">
        <v>149</v>
      </c>
      <c r="E5" s="1" t="s">
        <v>150</v>
      </c>
      <c r="F5" s="1" t="s">
        <v>151</v>
      </c>
      <c r="G5" s="1" t="s">
        <v>152</v>
      </c>
      <c r="H5" s="4" t="s">
        <v>153</v>
      </c>
      <c r="I5" s="1" t="s">
        <v>154</v>
      </c>
    </row>
    <row r="6" spans="1:9" ht="18" customHeight="1" x14ac:dyDescent="0.15">
      <c r="A6" s="38">
        <f>SUM(B6:H6)</f>
        <v>24667213</v>
      </c>
      <c r="B6" s="27">
        <v>24058075</v>
      </c>
      <c r="C6" s="27">
        <v>440824</v>
      </c>
      <c r="D6" s="27">
        <v>133778</v>
      </c>
      <c r="E6" s="27">
        <v>28605</v>
      </c>
      <c r="F6" s="27">
        <v>3535</v>
      </c>
      <c r="G6" s="27">
        <v>2157</v>
      </c>
      <c r="H6" s="27">
        <v>239</v>
      </c>
      <c r="I6" s="39">
        <v>0.4</v>
      </c>
    </row>
  </sheetData>
  <phoneticPr fontId="4"/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tabSelected="1" workbookViewId="0">
      <selection activeCell="E11" sqref="E11"/>
    </sheetView>
  </sheetViews>
  <sheetFormatPr defaultColWidth="8.875" defaultRowHeight="11.25" x14ac:dyDescent="0.15"/>
  <cols>
    <col min="1" max="1" width="22.875" style="5" customWidth="1"/>
    <col min="2" max="2" width="112.875" style="5" customWidth="1"/>
    <col min="3" max="16384" width="8.875" style="5"/>
  </cols>
  <sheetData>
    <row r="1" spans="1:2" ht="21" x14ac:dyDescent="0.2">
      <c r="A1" s="7" t="s">
        <v>155</v>
      </c>
    </row>
    <row r="2" spans="1:2" ht="13.5" x14ac:dyDescent="0.15">
      <c r="A2" s="6" t="s">
        <v>1</v>
      </c>
    </row>
    <row r="3" spans="1:2" ht="13.5" x14ac:dyDescent="0.15">
      <c r="A3" s="14" t="s">
        <v>50</v>
      </c>
    </row>
    <row r="4" spans="1:2" ht="13.5" x14ac:dyDescent="0.15">
      <c r="B4" s="2" t="s">
        <v>25</v>
      </c>
    </row>
    <row r="5" spans="1:2" ht="22.5" customHeight="1" x14ac:dyDescent="0.15">
      <c r="A5" s="40" t="s">
        <v>156</v>
      </c>
      <c r="B5" s="4" t="s">
        <v>157</v>
      </c>
    </row>
    <row r="6" spans="1:2" ht="18" customHeight="1" x14ac:dyDescent="0.15">
      <c r="A6" s="41" t="s">
        <v>57</v>
      </c>
      <c r="B6" s="23" t="s">
        <v>57</v>
      </c>
    </row>
  </sheetData>
  <phoneticPr fontId="4"/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tabSelected="1" workbookViewId="0">
      <selection activeCell="E11" sqref="E11"/>
    </sheetView>
  </sheetViews>
  <sheetFormatPr defaultColWidth="8.875" defaultRowHeight="11.25" x14ac:dyDescent="0.15"/>
  <cols>
    <col min="1" max="1" width="18.875" style="5" customWidth="1"/>
    <col min="2" max="6" width="20.875" style="5" customWidth="1"/>
    <col min="7" max="16384" width="8.875" style="5"/>
  </cols>
  <sheetData>
    <row r="1" spans="1:6" ht="21" x14ac:dyDescent="0.2">
      <c r="A1" s="7" t="s">
        <v>158</v>
      </c>
    </row>
    <row r="2" spans="1:6" ht="13.5" x14ac:dyDescent="0.15">
      <c r="A2" s="6" t="s">
        <v>1</v>
      </c>
    </row>
    <row r="3" spans="1:6" ht="13.5" x14ac:dyDescent="0.15">
      <c r="A3" s="6" t="s">
        <v>50</v>
      </c>
    </row>
    <row r="4" spans="1:6" ht="13.5" x14ac:dyDescent="0.15">
      <c r="F4" s="2" t="s">
        <v>25</v>
      </c>
    </row>
    <row r="5" spans="1:6" ht="22.5" customHeight="1" x14ac:dyDescent="0.15">
      <c r="A5" s="60" t="s">
        <v>159</v>
      </c>
      <c r="B5" s="60" t="s">
        <v>160</v>
      </c>
      <c r="C5" s="60" t="s">
        <v>161</v>
      </c>
      <c r="D5" s="60" t="s">
        <v>162</v>
      </c>
      <c r="E5" s="60"/>
      <c r="F5" s="60" t="s">
        <v>163</v>
      </c>
    </row>
    <row r="6" spans="1:6" ht="22.5" customHeight="1" x14ac:dyDescent="0.15">
      <c r="A6" s="60"/>
      <c r="B6" s="60"/>
      <c r="C6" s="60"/>
      <c r="D6" s="4" t="s">
        <v>164</v>
      </c>
      <c r="E6" s="4" t="s">
        <v>63</v>
      </c>
      <c r="F6" s="60"/>
    </row>
    <row r="7" spans="1:6" ht="18" customHeight="1" x14ac:dyDescent="0.15">
      <c r="A7" s="26" t="s">
        <v>165</v>
      </c>
      <c r="B7" s="29">
        <v>656938</v>
      </c>
      <c r="C7" s="8"/>
      <c r="D7" s="8">
        <v>614928</v>
      </c>
      <c r="E7" s="8"/>
      <c r="F7" s="29">
        <f>B7+C7-D7-E7</f>
        <v>42010</v>
      </c>
    </row>
    <row r="8" spans="1:6" ht="18" customHeight="1" x14ac:dyDescent="0.15">
      <c r="A8" s="26" t="s">
        <v>166</v>
      </c>
      <c r="B8" s="29">
        <v>32429</v>
      </c>
      <c r="C8" s="8">
        <v>49465</v>
      </c>
      <c r="D8" s="8"/>
      <c r="E8" s="8"/>
      <c r="F8" s="29">
        <f>B8+C8-D8-E8</f>
        <v>81894</v>
      </c>
    </row>
    <row r="9" spans="1:6" ht="18" customHeight="1" x14ac:dyDescent="0.15">
      <c r="A9" s="26" t="s">
        <v>167</v>
      </c>
      <c r="B9" s="29">
        <v>2049797</v>
      </c>
      <c r="C9" s="8"/>
      <c r="D9" s="8">
        <v>24540</v>
      </c>
      <c r="E9" s="8"/>
      <c r="F9" s="29">
        <f>B9+C9-D9-E9</f>
        <v>2025257</v>
      </c>
    </row>
    <row r="10" spans="1:6" ht="18" customHeight="1" x14ac:dyDescent="0.15">
      <c r="A10" s="26" t="s">
        <v>168</v>
      </c>
      <c r="B10" s="29">
        <v>800</v>
      </c>
      <c r="C10" s="8">
        <v>7200</v>
      </c>
      <c r="D10" s="8"/>
      <c r="E10" s="8"/>
      <c r="F10" s="29">
        <f>B10+C10-D10-E10</f>
        <v>8000</v>
      </c>
    </row>
    <row r="11" spans="1:6" ht="18" customHeight="1" x14ac:dyDescent="0.15">
      <c r="A11" s="26" t="s">
        <v>169</v>
      </c>
      <c r="B11" s="29">
        <v>236052</v>
      </c>
      <c r="C11" s="8">
        <v>943</v>
      </c>
      <c r="D11" s="8"/>
      <c r="E11" s="8"/>
      <c r="F11" s="29">
        <f>B11+C11-D11-E11</f>
        <v>236995</v>
      </c>
    </row>
    <row r="12" spans="1:6" ht="18" customHeight="1" x14ac:dyDescent="0.15">
      <c r="A12" s="23" t="s">
        <v>11</v>
      </c>
      <c r="B12" s="29">
        <f>SUM(B7:B11)</f>
        <v>2976016</v>
      </c>
      <c r="C12" s="29">
        <f>SUM(C7:C11)</f>
        <v>57608</v>
      </c>
      <c r="D12" s="29">
        <f>SUM(D7:D11)</f>
        <v>639468</v>
      </c>
      <c r="E12" s="29">
        <f>SUM(E7:E11)</f>
        <v>0</v>
      </c>
      <c r="F12" s="29">
        <f>SUM(F7:F11)</f>
        <v>2394156</v>
      </c>
    </row>
  </sheetData>
  <mergeCells count="5">
    <mergeCell ref="A5:A6"/>
    <mergeCell ref="B5:B6"/>
    <mergeCell ref="C5:C6"/>
    <mergeCell ref="D5:E5"/>
    <mergeCell ref="F5:F6"/>
  </mergeCells>
  <phoneticPr fontId="4"/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zoomScale="115" zoomScaleNormal="115" workbookViewId="0">
      <selection activeCell="E11" sqref="E11"/>
    </sheetView>
  </sheetViews>
  <sheetFormatPr defaultColWidth="8.875" defaultRowHeight="11.25" x14ac:dyDescent="0.15"/>
  <cols>
    <col min="1" max="1" width="17.75" style="5" customWidth="1"/>
    <col min="2" max="2" width="33.75" style="5" customWidth="1"/>
    <col min="3" max="3" width="16.875" style="5" customWidth="1"/>
    <col min="4" max="4" width="13.125" style="5" customWidth="1"/>
    <col min="5" max="5" width="33.875" style="5" customWidth="1"/>
    <col min="6" max="16384" width="8.875" style="5"/>
  </cols>
  <sheetData>
    <row r="1" spans="1:5" ht="21" x14ac:dyDescent="0.2">
      <c r="A1" s="7" t="s">
        <v>170</v>
      </c>
    </row>
    <row r="2" spans="1:5" ht="13.5" x14ac:dyDescent="0.15">
      <c r="A2" s="6" t="s">
        <v>1</v>
      </c>
    </row>
    <row r="3" spans="1:5" ht="13.5" x14ac:dyDescent="0.15">
      <c r="A3" s="14" t="s">
        <v>50</v>
      </c>
    </row>
    <row r="4" spans="1:5" ht="13.5" x14ac:dyDescent="0.15">
      <c r="E4" s="2" t="s">
        <v>25</v>
      </c>
    </row>
    <row r="5" spans="1:5" ht="22.5" customHeight="1" x14ac:dyDescent="0.15">
      <c r="A5" s="4" t="s">
        <v>159</v>
      </c>
      <c r="B5" s="4" t="s">
        <v>171</v>
      </c>
      <c r="C5" s="4" t="s">
        <v>172</v>
      </c>
      <c r="D5" s="4" t="s">
        <v>173</v>
      </c>
      <c r="E5" s="4" t="s">
        <v>174</v>
      </c>
    </row>
    <row r="6" spans="1:5" ht="18" customHeight="1" x14ac:dyDescent="0.15">
      <c r="A6" s="63" t="s">
        <v>175</v>
      </c>
      <c r="B6" s="42" t="s">
        <v>176</v>
      </c>
      <c r="C6" s="10" t="s">
        <v>177</v>
      </c>
      <c r="D6" s="43">
        <v>67042</v>
      </c>
      <c r="E6" s="10" t="s">
        <v>178</v>
      </c>
    </row>
    <row r="7" spans="1:5" ht="18" customHeight="1" x14ac:dyDescent="0.15">
      <c r="A7" s="63"/>
      <c r="B7" s="42" t="s">
        <v>179</v>
      </c>
      <c r="C7" s="10" t="s">
        <v>180</v>
      </c>
      <c r="D7" s="43">
        <v>40330</v>
      </c>
      <c r="E7" s="10" t="s">
        <v>181</v>
      </c>
    </row>
    <row r="8" spans="1:5" ht="18" customHeight="1" x14ac:dyDescent="0.15">
      <c r="A8" s="63"/>
      <c r="B8" s="42" t="s">
        <v>182</v>
      </c>
      <c r="C8" s="10" t="s">
        <v>183</v>
      </c>
      <c r="D8" s="43">
        <v>6367</v>
      </c>
      <c r="E8" s="10" t="s">
        <v>184</v>
      </c>
    </row>
    <row r="9" spans="1:5" ht="18" customHeight="1" x14ac:dyDescent="0.15">
      <c r="A9" s="64"/>
      <c r="B9" s="42" t="s">
        <v>185</v>
      </c>
      <c r="C9" s="44" t="s">
        <v>186</v>
      </c>
      <c r="D9" s="44">
        <v>1765</v>
      </c>
      <c r="E9" s="28" t="s">
        <v>187</v>
      </c>
    </row>
    <row r="10" spans="1:5" ht="18" customHeight="1" x14ac:dyDescent="0.15">
      <c r="A10" s="65"/>
      <c r="B10" s="45" t="s">
        <v>188</v>
      </c>
      <c r="C10" s="46"/>
      <c r="D10" s="43">
        <f>SUM(D6:D9)</f>
        <v>115504</v>
      </c>
      <c r="E10" s="46"/>
    </row>
    <row r="11" spans="1:5" ht="18" customHeight="1" x14ac:dyDescent="0.15">
      <c r="A11" s="64" t="s">
        <v>189</v>
      </c>
      <c r="B11" s="10" t="s">
        <v>190</v>
      </c>
      <c r="C11" s="10" t="s">
        <v>56</v>
      </c>
      <c r="D11" s="43">
        <v>1487313</v>
      </c>
      <c r="E11" s="42" t="s">
        <v>191</v>
      </c>
    </row>
    <row r="12" spans="1:5" ht="18" customHeight="1" x14ac:dyDescent="0.15">
      <c r="A12" s="64"/>
      <c r="B12" s="10" t="s">
        <v>192</v>
      </c>
      <c r="C12" s="10" t="s">
        <v>193</v>
      </c>
      <c r="D12" s="43">
        <v>30974</v>
      </c>
      <c r="E12" s="42" t="s">
        <v>194</v>
      </c>
    </row>
    <row r="13" spans="1:5" ht="18" customHeight="1" x14ac:dyDescent="0.15">
      <c r="A13" s="64"/>
      <c r="B13" s="10" t="s">
        <v>195</v>
      </c>
      <c r="C13" s="10" t="s">
        <v>196</v>
      </c>
      <c r="D13" s="43">
        <v>44450</v>
      </c>
      <c r="E13" s="42" t="s">
        <v>197</v>
      </c>
    </row>
    <row r="14" spans="1:5" ht="18" customHeight="1" x14ac:dyDescent="0.15">
      <c r="A14" s="64"/>
      <c r="B14" s="10" t="s">
        <v>198</v>
      </c>
      <c r="C14" s="10" t="s">
        <v>199</v>
      </c>
      <c r="D14" s="43">
        <v>129987</v>
      </c>
      <c r="E14" s="42" t="s">
        <v>200</v>
      </c>
    </row>
    <row r="15" spans="1:5" ht="18" customHeight="1" x14ac:dyDescent="0.15">
      <c r="A15" s="64"/>
      <c r="B15" s="10" t="s">
        <v>201</v>
      </c>
      <c r="C15" s="10" t="s">
        <v>202</v>
      </c>
      <c r="D15" s="43">
        <v>43881</v>
      </c>
      <c r="E15" s="42" t="s">
        <v>203</v>
      </c>
    </row>
    <row r="16" spans="1:5" ht="18" customHeight="1" x14ac:dyDescent="0.15">
      <c r="A16" s="64"/>
      <c r="B16" s="10" t="s">
        <v>204</v>
      </c>
      <c r="C16" s="10" t="s">
        <v>205</v>
      </c>
      <c r="D16" s="43">
        <v>68370</v>
      </c>
      <c r="E16" s="42" t="s">
        <v>206</v>
      </c>
    </row>
    <row r="17" spans="1:5" ht="18" customHeight="1" x14ac:dyDescent="0.15">
      <c r="A17" s="64"/>
      <c r="B17" s="10" t="s">
        <v>207</v>
      </c>
      <c r="C17" s="10" t="s">
        <v>54</v>
      </c>
      <c r="D17" s="43">
        <v>239257</v>
      </c>
      <c r="E17" s="42" t="s">
        <v>208</v>
      </c>
    </row>
    <row r="18" spans="1:5" ht="18" customHeight="1" x14ac:dyDescent="0.15">
      <c r="A18" s="64"/>
      <c r="B18" s="10" t="s">
        <v>209</v>
      </c>
      <c r="C18" s="10" t="s">
        <v>193</v>
      </c>
      <c r="D18" s="43">
        <v>115984</v>
      </c>
      <c r="E18" s="42" t="s">
        <v>210</v>
      </c>
    </row>
    <row r="19" spans="1:5" ht="18" customHeight="1" x14ac:dyDescent="0.15">
      <c r="A19" s="64"/>
      <c r="B19" s="10" t="s">
        <v>211</v>
      </c>
      <c r="C19" s="44"/>
      <c r="D19" s="44">
        <v>2190788</v>
      </c>
      <c r="E19" s="44"/>
    </row>
    <row r="20" spans="1:5" ht="18" customHeight="1" x14ac:dyDescent="0.15">
      <c r="A20" s="65"/>
      <c r="B20" s="45" t="s">
        <v>188</v>
      </c>
      <c r="C20" s="46"/>
      <c r="D20" s="44">
        <f>SUM(D11:D19)</f>
        <v>4351004</v>
      </c>
      <c r="E20" s="46"/>
    </row>
    <row r="21" spans="1:5" ht="18" customHeight="1" x14ac:dyDescent="0.15">
      <c r="A21" s="23" t="s">
        <v>11</v>
      </c>
      <c r="B21" s="46"/>
      <c r="C21" s="46"/>
      <c r="D21" s="43">
        <f>D10+D20</f>
        <v>4466508</v>
      </c>
      <c r="E21" s="46"/>
    </row>
  </sheetData>
  <mergeCells count="2">
    <mergeCell ref="A6:A10"/>
    <mergeCell ref="A11:A20"/>
  </mergeCells>
  <phoneticPr fontId="4"/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workbookViewId="0">
      <selection activeCell="E11" sqref="E11"/>
    </sheetView>
  </sheetViews>
  <sheetFormatPr defaultColWidth="8.875" defaultRowHeight="11.25" x14ac:dyDescent="0.15"/>
  <cols>
    <col min="1" max="1" width="28.875" style="5" customWidth="1"/>
    <col min="2" max="3" width="24.875" style="5" customWidth="1"/>
    <col min="4" max="4" width="28.875" style="5" customWidth="1"/>
    <col min="5" max="5" width="24.875" style="5" customWidth="1"/>
    <col min="6" max="16384" width="8.875" style="5"/>
  </cols>
  <sheetData>
    <row r="1" spans="1:5" ht="21" x14ac:dyDescent="0.2">
      <c r="A1" s="7" t="s">
        <v>212</v>
      </c>
    </row>
    <row r="2" spans="1:5" ht="13.5" x14ac:dyDescent="0.15">
      <c r="A2" s="6" t="s">
        <v>1</v>
      </c>
    </row>
    <row r="3" spans="1:5" ht="13.5" x14ac:dyDescent="0.15">
      <c r="A3" s="6" t="s">
        <v>50</v>
      </c>
    </row>
    <row r="4" spans="1:5" ht="13.5" x14ac:dyDescent="0.15">
      <c r="E4" s="2" t="s">
        <v>25</v>
      </c>
    </row>
    <row r="5" spans="1:5" ht="22.5" customHeight="1" x14ac:dyDescent="0.15">
      <c r="A5" s="4" t="s">
        <v>213</v>
      </c>
      <c r="B5" s="4" t="s">
        <v>159</v>
      </c>
      <c r="C5" s="60" t="s">
        <v>214</v>
      </c>
      <c r="D5" s="60"/>
      <c r="E5" s="4" t="s">
        <v>173</v>
      </c>
    </row>
    <row r="6" spans="1:5" ht="18" customHeight="1" x14ac:dyDescent="0.15">
      <c r="A6" s="65" t="s">
        <v>215</v>
      </c>
      <c r="B6" s="65" t="s">
        <v>216</v>
      </c>
      <c r="C6" s="64" t="s">
        <v>217</v>
      </c>
      <c r="D6" s="66"/>
      <c r="E6" s="8">
        <v>3170780</v>
      </c>
    </row>
    <row r="7" spans="1:5" ht="18" customHeight="1" x14ac:dyDescent="0.15">
      <c r="A7" s="65"/>
      <c r="B7" s="65"/>
      <c r="C7" s="64" t="s">
        <v>218</v>
      </c>
      <c r="D7" s="66"/>
      <c r="E7" s="8">
        <v>251686</v>
      </c>
    </row>
    <row r="8" spans="1:5" ht="18" customHeight="1" x14ac:dyDescent="0.15">
      <c r="A8" s="65"/>
      <c r="B8" s="65"/>
      <c r="C8" s="64" t="s">
        <v>219</v>
      </c>
      <c r="D8" s="66"/>
      <c r="E8" s="8">
        <v>10033156</v>
      </c>
    </row>
    <row r="9" spans="1:5" ht="18" customHeight="1" x14ac:dyDescent="0.15">
      <c r="A9" s="65"/>
      <c r="B9" s="65"/>
      <c r="C9" s="64" t="s">
        <v>220</v>
      </c>
      <c r="D9" s="66"/>
      <c r="E9" s="8">
        <v>483823</v>
      </c>
    </row>
    <row r="10" spans="1:5" ht="18" customHeight="1" x14ac:dyDescent="0.15">
      <c r="A10" s="65"/>
      <c r="B10" s="65"/>
      <c r="C10" s="64" t="s">
        <v>221</v>
      </c>
      <c r="D10" s="66"/>
      <c r="E10" s="8">
        <v>199975</v>
      </c>
    </row>
    <row r="11" spans="1:5" ht="18" customHeight="1" x14ac:dyDescent="0.15">
      <c r="A11" s="65"/>
      <c r="B11" s="65"/>
      <c r="C11" s="64" t="s">
        <v>211</v>
      </c>
      <c r="D11" s="66"/>
      <c r="E11" s="8">
        <f>E12-E6-E7-E8-E9-E10</f>
        <v>3225986</v>
      </c>
    </row>
    <row r="12" spans="1:5" ht="18" customHeight="1" x14ac:dyDescent="0.15">
      <c r="A12" s="65"/>
      <c r="B12" s="65"/>
      <c r="C12" s="65" t="s">
        <v>101</v>
      </c>
      <c r="D12" s="66"/>
      <c r="E12" s="8">
        <v>17365406</v>
      </c>
    </row>
    <row r="13" spans="1:5" ht="18" customHeight="1" x14ac:dyDescent="0.15">
      <c r="A13" s="65"/>
      <c r="B13" s="65" t="s">
        <v>222</v>
      </c>
      <c r="C13" s="67" t="s">
        <v>223</v>
      </c>
      <c r="D13" s="26" t="s">
        <v>224</v>
      </c>
      <c r="E13" s="8">
        <v>214159</v>
      </c>
    </row>
    <row r="14" spans="1:5" ht="18" customHeight="1" x14ac:dyDescent="0.15">
      <c r="A14" s="65"/>
      <c r="B14" s="65"/>
      <c r="C14" s="65"/>
      <c r="D14" s="26" t="s">
        <v>225</v>
      </c>
      <c r="E14" s="8">
        <v>37998</v>
      </c>
    </row>
    <row r="15" spans="1:5" ht="18" customHeight="1" x14ac:dyDescent="0.15">
      <c r="A15" s="65"/>
      <c r="B15" s="65"/>
      <c r="C15" s="65"/>
      <c r="D15" s="23" t="s">
        <v>188</v>
      </c>
      <c r="E15" s="8">
        <f>SUM(E13:E14)</f>
        <v>252157</v>
      </c>
    </row>
    <row r="16" spans="1:5" ht="18" customHeight="1" x14ac:dyDescent="0.15">
      <c r="A16" s="65"/>
      <c r="B16" s="65"/>
      <c r="C16" s="67" t="s">
        <v>226</v>
      </c>
      <c r="D16" s="26" t="s">
        <v>224</v>
      </c>
      <c r="E16" s="8">
        <v>1378831</v>
      </c>
    </row>
    <row r="17" spans="1:5" ht="18" customHeight="1" x14ac:dyDescent="0.15">
      <c r="A17" s="65"/>
      <c r="B17" s="65"/>
      <c r="C17" s="65"/>
      <c r="D17" s="26" t="s">
        <v>225</v>
      </c>
      <c r="E17" s="8">
        <f>1280100-1042</f>
        <v>1279058</v>
      </c>
    </row>
    <row r="18" spans="1:5" ht="18" customHeight="1" x14ac:dyDescent="0.15">
      <c r="A18" s="65"/>
      <c r="B18" s="65"/>
      <c r="C18" s="65"/>
      <c r="D18" s="23" t="s">
        <v>188</v>
      </c>
      <c r="E18" s="8">
        <f>SUM(E16:E17)</f>
        <v>2657889</v>
      </c>
    </row>
    <row r="19" spans="1:5" ht="18" customHeight="1" x14ac:dyDescent="0.15">
      <c r="A19" s="66"/>
      <c r="B19" s="66"/>
      <c r="C19" s="65" t="s">
        <v>101</v>
      </c>
      <c r="D19" s="66"/>
      <c r="E19" s="8">
        <f>E15+E18</f>
        <v>2910046</v>
      </c>
    </row>
    <row r="20" spans="1:5" ht="18" customHeight="1" x14ac:dyDescent="0.15">
      <c r="A20" s="66"/>
      <c r="B20" s="65" t="s">
        <v>11</v>
      </c>
      <c r="C20" s="66"/>
      <c r="D20" s="66"/>
      <c r="E20" s="8">
        <f>E12+E19</f>
        <v>20275452</v>
      </c>
    </row>
    <row r="21" spans="1:5" ht="18" customHeight="1" x14ac:dyDescent="0.15">
      <c r="A21" s="68" t="s">
        <v>227</v>
      </c>
      <c r="B21" s="65" t="s">
        <v>216</v>
      </c>
      <c r="C21" s="64"/>
      <c r="D21" s="66"/>
      <c r="E21" s="8">
        <v>0</v>
      </c>
    </row>
    <row r="22" spans="1:5" ht="18" customHeight="1" x14ac:dyDescent="0.15">
      <c r="A22" s="73"/>
      <c r="B22" s="65"/>
      <c r="C22" s="65" t="s">
        <v>101</v>
      </c>
      <c r="D22" s="66"/>
      <c r="E22" s="8">
        <v>0</v>
      </c>
    </row>
    <row r="23" spans="1:5" ht="18" customHeight="1" x14ac:dyDescent="0.15">
      <c r="A23" s="73"/>
      <c r="B23" s="65" t="s">
        <v>222</v>
      </c>
      <c r="C23" s="67" t="s">
        <v>223</v>
      </c>
      <c r="D23" s="26" t="s">
        <v>224</v>
      </c>
      <c r="E23" s="8">
        <v>0</v>
      </c>
    </row>
    <row r="24" spans="1:5" ht="18" customHeight="1" x14ac:dyDescent="0.15">
      <c r="A24" s="73"/>
      <c r="B24" s="65"/>
      <c r="C24" s="65"/>
      <c r="D24" s="26" t="s">
        <v>225</v>
      </c>
      <c r="E24" s="8">
        <v>0</v>
      </c>
    </row>
    <row r="25" spans="1:5" ht="18" customHeight="1" x14ac:dyDescent="0.15">
      <c r="A25" s="73"/>
      <c r="B25" s="65"/>
      <c r="C25" s="65"/>
      <c r="D25" s="23" t="s">
        <v>188</v>
      </c>
      <c r="E25" s="8">
        <f>SUM(E23:E24)</f>
        <v>0</v>
      </c>
    </row>
    <row r="26" spans="1:5" ht="18" customHeight="1" x14ac:dyDescent="0.15">
      <c r="A26" s="73"/>
      <c r="B26" s="65"/>
      <c r="C26" s="67" t="s">
        <v>226</v>
      </c>
      <c r="D26" s="26" t="s">
        <v>224</v>
      </c>
      <c r="E26" s="8">
        <v>0</v>
      </c>
    </row>
    <row r="27" spans="1:5" ht="18" customHeight="1" x14ac:dyDescent="0.15">
      <c r="A27" s="73"/>
      <c r="B27" s="65"/>
      <c r="C27" s="65"/>
      <c r="D27" s="26" t="s">
        <v>225</v>
      </c>
      <c r="E27" s="8">
        <v>1042</v>
      </c>
    </row>
    <row r="28" spans="1:5" ht="18" customHeight="1" x14ac:dyDescent="0.15">
      <c r="A28" s="73"/>
      <c r="B28" s="65"/>
      <c r="C28" s="65"/>
      <c r="D28" s="23" t="s">
        <v>188</v>
      </c>
      <c r="E28" s="8">
        <f>SUM(E26:E27)</f>
        <v>1042</v>
      </c>
    </row>
    <row r="29" spans="1:5" ht="18" customHeight="1" x14ac:dyDescent="0.15">
      <c r="A29" s="73"/>
      <c r="B29" s="66"/>
      <c r="C29" s="65" t="s">
        <v>101</v>
      </c>
      <c r="D29" s="66"/>
      <c r="E29" s="8">
        <f>E22+E25+E28</f>
        <v>1042</v>
      </c>
    </row>
    <row r="30" spans="1:5" ht="18" customHeight="1" x14ac:dyDescent="0.15">
      <c r="A30" s="69"/>
      <c r="B30" s="65" t="s">
        <v>11</v>
      </c>
      <c r="C30" s="66"/>
      <c r="D30" s="66"/>
      <c r="E30" s="8">
        <f>E22+E29</f>
        <v>1042</v>
      </c>
    </row>
    <row r="31" spans="1:5" ht="18" customHeight="1" x14ac:dyDescent="0.15">
      <c r="A31" s="68" t="s">
        <v>228</v>
      </c>
      <c r="B31" s="70" t="s">
        <v>229</v>
      </c>
      <c r="C31" s="71"/>
      <c r="D31" s="72"/>
      <c r="E31" s="8">
        <f>E12+E22</f>
        <v>17365406</v>
      </c>
    </row>
    <row r="32" spans="1:5" ht="18" customHeight="1" x14ac:dyDescent="0.15">
      <c r="A32" s="69"/>
      <c r="B32" s="70" t="s">
        <v>230</v>
      </c>
      <c r="C32" s="71"/>
      <c r="D32" s="72"/>
      <c r="E32" s="8">
        <f>E19+E29</f>
        <v>2911088</v>
      </c>
    </row>
  </sheetData>
  <mergeCells count="27">
    <mergeCell ref="C23:C25"/>
    <mergeCell ref="C26:C28"/>
    <mergeCell ref="C29:D29"/>
    <mergeCell ref="B30:D30"/>
    <mergeCell ref="A31:A32"/>
    <mergeCell ref="B31:D31"/>
    <mergeCell ref="B32:D32"/>
    <mergeCell ref="A21:A30"/>
    <mergeCell ref="B21:B22"/>
    <mergeCell ref="C21:D21"/>
    <mergeCell ref="C22:D22"/>
    <mergeCell ref="B23:B29"/>
    <mergeCell ref="C5:D5"/>
    <mergeCell ref="A6:A20"/>
    <mergeCell ref="B6:B12"/>
    <mergeCell ref="C6:D6"/>
    <mergeCell ref="C7:D7"/>
    <mergeCell ref="C8:D8"/>
    <mergeCell ref="C9:D9"/>
    <mergeCell ref="C10:D10"/>
    <mergeCell ref="C11:D11"/>
    <mergeCell ref="C12:D12"/>
    <mergeCell ref="B13:B19"/>
    <mergeCell ref="C13:C15"/>
    <mergeCell ref="C16:C18"/>
    <mergeCell ref="C19:D19"/>
    <mergeCell ref="B20:D20"/>
  </mergeCells>
  <phoneticPr fontId="4"/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abSelected="1" workbookViewId="0">
      <selection activeCell="E11" sqref="E11"/>
    </sheetView>
  </sheetViews>
  <sheetFormatPr defaultColWidth="8.875" defaultRowHeight="20.25" customHeight="1" x14ac:dyDescent="0.15"/>
  <cols>
    <col min="1" max="1" width="23.375" style="6" customWidth="1"/>
    <col min="2" max="6" width="20.875" style="6" customWidth="1"/>
    <col min="7" max="16384" width="8.875" style="6"/>
  </cols>
  <sheetData>
    <row r="1" spans="1:6" ht="20.25" customHeight="1" x14ac:dyDescent="0.15">
      <c r="A1" s="74" t="s">
        <v>231</v>
      </c>
      <c r="B1" s="75"/>
      <c r="C1" s="75"/>
      <c r="D1" s="75"/>
      <c r="E1" s="75"/>
      <c r="F1" s="75"/>
    </row>
    <row r="2" spans="1:6" ht="20.25" customHeight="1" x14ac:dyDescent="0.15">
      <c r="A2" s="47" t="s">
        <v>1</v>
      </c>
      <c r="B2" s="47"/>
      <c r="C2" s="47"/>
      <c r="D2" s="47"/>
      <c r="E2" s="47"/>
      <c r="F2" s="48" t="s">
        <v>50</v>
      </c>
    </row>
    <row r="3" spans="1:6" ht="20.25" customHeight="1" x14ac:dyDescent="0.15">
      <c r="A3" s="47" t="s">
        <v>232</v>
      </c>
      <c r="B3" s="47"/>
      <c r="C3" s="47"/>
      <c r="D3" s="47"/>
      <c r="E3" s="47"/>
      <c r="F3" s="48" t="s">
        <v>233</v>
      </c>
    </row>
    <row r="4" spans="1:6" ht="20.25" customHeight="1" x14ac:dyDescent="0.15">
      <c r="A4" s="76" t="s">
        <v>159</v>
      </c>
      <c r="B4" s="78" t="s">
        <v>173</v>
      </c>
      <c r="C4" s="78" t="s">
        <v>234</v>
      </c>
      <c r="D4" s="78"/>
      <c r="E4" s="78"/>
      <c r="F4" s="78"/>
    </row>
    <row r="5" spans="1:6" ht="20.25" customHeight="1" x14ac:dyDescent="0.15">
      <c r="A5" s="76"/>
      <c r="B5" s="78"/>
      <c r="C5" s="78" t="s">
        <v>222</v>
      </c>
      <c r="D5" s="78" t="s">
        <v>235</v>
      </c>
      <c r="E5" s="78" t="s">
        <v>216</v>
      </c>
      <c r="F5" s="78" t="s">
        <v>63</v>
      </c>
    </row>
    <row r="6" spans="1:6" ht="20.25" customHeight="1" thickBot="1" x14ac:dyDescent="0.2">
      <c r="A6" s="77"/>
      <c r="B6" s="79"/>
      <c r="C6" s="79"/>
      <c r="D6" s="79"/>
      <c r="E6" s="79"/>
      <c r="F6" s="79"/>
    </row>
    <row r="7" spans="1:6" ht="20.25" customHeight="1" thickTop="1" x14ac:dyDescent="0.15">
      <c r="A7" s="49" t="s">
        <v>236</v>
      </c>
      <c r="B7" s="50">
        <v>18506295</v>
      </c>
      <c r="C7" s="50">
        <v>2658931</v>
      </c>
      <c r="D7" s="50">
        <v>1317953</v>
      </c>
      <c r="E7" s="50">
        <v>14529411</v>
      </c>
      <c r="F7" s="50" t="s">
        <v>126</v>
      </c>
    </row>
    <row r="8" spans="1:6" ht="20.25" customHeight="1" x14ac:dyDescent="0.15">
      <c r="A8" s="49" t="s">
        <v>237</v>
      </c>
      <c r="B8" s="50">
        <v>1708463</v>
      </c>
      <c r="C8" s="50">
        <v>252157</v>
      </c>
      <c r="D8" s="50">
        <v>1142900</v>
      </c>
      <c r="E8" s="50">
        <v>313406</v>
      </c>
      <c r="F8" s="50" t="s">
        <v>126</v>
      </c>
    </row>
    <row r="9" spans="1:6" ht="20.25" customHeight="1" x14ac:dyDescent="0.15">
      <c r="A9" s="49" t="s">
        <v>238</v>
      </c>
      <c r="B9" s="50">
        <v>760333</v>
      </c>
      <c r="C9" s="50" t="s">
        <v>126</v>
      </c>
      <c r="D9" s="50" t="s">
        <v>126</v>
      </c>
      <c r="E9" s="50">
        <v>760333</v>
      </c>
      <c r="F9" s="50" t="s">
        <v>126</v>
      </c>
    </row>
    <row r="10" spans="1:6" ht="20.25" customHeight="1" x14ac:dyDescent="0.15">
      <c r="A10" s="49" t="s">
        <v>63</v>
      </c>
      <c r="B10" s="50">
        <v>1268827</v>
      </c>
      <c r="C10" s="50" t="s">
        <v>126</v>
      </c>
      <c r="D10" s="50" t="s">
        <v>126</v>
      </c>
      <c r="E10" s="50">
        <v>1268827</v>
      </c>
      <c r="F10" s="50" t="s">
        <v>126</v>
      </c>
    </row>
    <row r="11" spans="1:6" ht="20.25" customHeight="1" x14ac:dyDescent="0.15">
      <c r="A11" s="51" t="s">
        <v>11</v>
      </c>
      <c r="B11" s="50">
        <v>22243918</v>
      </c>
      <c r="C11" s="50">
        <v>2911088</v>
      </c>
      <c r="D11" s="50">
        <v>2460853</v>
      </c>
      <c r="E11" s="50">
        <v>16871977</v>
      </c>
      <c r="F11" s="50" t="s">
        <v>126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4"/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&amp;C&amp;9&amp;P/&amp;N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tabSelected="1" workbookViewId="0">
      <selection activeCell="E11" sqref="E11"/>
    </sheetView>
  </sheetViews>
  <sheetFormatPr defaultColWidth="8.875" defaultRowHeight="11.25" x14ac:dyDescent="0.15"/>
  <cols>
    <col min="1" max="1" width="60.875" style="5" customWidth="1"/>
    <col min="2" max="2" width="40.875" style="5" customWidth="1"/>
    <col min="3" max="16384" width="8.875" style="5"/>
  </cols>
  <sheetData>
    <row r="1" spans="1:2" ht="21" x14ac:dyDescent="0.2">
      <c r="A1" s="7" t="s">
        <v>239</v>
      </c>
    </row>
    <row r="2" spans="1:2" ht="13.5" x14ac:dyDescent="0.15">
      <c r="A2" s="6" t="s">
        <v>1</v>
      </c>
    </row>
    <row r="3" spans="1:2" ht="13.5" x14ac:dyDescent="0.15">
      <c r="A3" s="6" t="s">
        <v>50</v>
      </c>
    </row>
    <row r="4" spans="1:2" ht="13.5" x14ac:dyDescent="0.15">
      <c r="B4" s="2" t="s">
        <v>25</v>
      </c>
    </row>
    <row r="5" spans="1:2" ht="22.5" customHeight="1" x14ac:dyDescent="0.15">
      <c r="A5" s="4" t="s">
        <v>59</v>
      </c>
      <c r="B5" s="4" t="s">
        <v>163</v>
      </c>
    </row>
    <row r="6" spans="1:2" ht="18" customHeight="1" x14ac:dyDescent="0.15">
      <c r="A6" s="26" t="s">
        <v>240</v>
      </c>
      <c r="B6" s="8">
        <v>1275507</v>
      </c>
    </row>
    <row r="7" spans="1:2" ht="18" customHeight="1" x14ac:dyDescent="0.15">
      <c r="A7" s="23" t="s">
        <v>11</v>
      </c>
      <c r="B7" s="29">
        <f>SUM(B6)</f>
        <v>1275507</v>
      </c>
    </row>
  </sheetData>
  <phoneticPr fontId="4"/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abSelected="1" topLeftCell="A17" zoomScale="90" zoomScaleNormal="90" workbookViewId="0">
      <selection activeCell="E11" sqref="E11"/>
    </sheetView>
  </sheetViews>
  <sheetFormatPr defaultColWidth="8.875" defaultRowHeight="11.25" x14ac:dyDescent="0.15"/>
  <cols>
    <col min="1" max="1" width="30.875" style="52" customWidth="1"/>
    <col min="2" max="11" width="15.875" style="52" customWidth="1"/>
    <col min="12" max="16384" width="8.875" style="52"/>
  </cols>
  <sheetData>
    <row r="1" spans="1:10" ht="21" x14ac:dyDescent="0.15">
      <c r="A1" s="59" t="s">
        <v>310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13.5" x14ac:dyDescent="0.1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4" t="s">
        <v>242</v>
      </c>
    </row>
    <row r="3" spans="1:10" ht="13.5" x14ac:dyDescent="0.15">
      <c r="A3" s="53" t="s">
        <v>232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ht="13.5" x14ac:dyDescent="0.15">
      <c r="A4" s="53"/>
      <c r="B4" s="53"/>
      <c r="C4" s="53"/>
      <c r="D4" s="53"/>
      <c r="E4" s="53"/>
      <c r="F4" s="53"/>
      <c r="G4" s="53"/>
      <c r="H4" s="53"/>
      <c r="I4" s="53"/>
      <c r="J4" s="54" t="s">
        <v>233</v>
      </c>
    </row>
    <row r="5" spans="1:10" ht="22.5" x14ac:dyDescent="0.15">
      <c r="A5" s="55" t="s">
        <v>159</v>
      </c>
      <c r="B5" s="56" t="s">
        <v>311</v>
      </c>
      <c r="C5" s="55" t="s">
        <v>312</v>
      </c>
      <c r="D5" s="55" t="s">
        <v>313</v>
      </c>
      <c r="E5" s="55" t="s">
        <v>314</v>
      </c>
      <c r="F5" s="55" t="s">
        <v>315</v>
      </c>
      <c r="G5" s="55" t="s">
        <v>316</v>
      </c>
      <c r="H5" s="55" t="s">
        <v>317</v>
      </c>
      <c r="I5" s="55" t="s">
        <v>63</v>
      </c>
      <c r="J5" s="55" t="s">
        <v>11</v>
      </c>
    </row>
    <row r="6" spans="1:10" x14ac:dyDescent="0.15">
      <c r="A6" s="57" t="s">
        <v>250</v>
      </c>
      <c r="B6" s="58">
        <v>2108116</v>
      </c>
      <c r="C6" s="58">
        <v>11885379</v>
      </c>
      <c r="D6" s="58">
        <v>1407848</v>
      </c>
      <c r="E6" s="58">
        <v>3935474</v>
      </c>
      <c r="F6" s="58">
        <v>3869100</v>
      </c>
      <c r="G6" s="58">
        <v>765305</v>
      </c>
      <c r="H6" s="58">
        <v>6706992</v>
      </c>
      <c r="I6" s="58">
        <v>2660</v>
      </c>
      <c r="J6" s="58">
        <v>30680874</v>
      </c>
    </row>
    <row r="7" spans="1:10" x14ac:dyDescent="0.15">
      <c r="A7" s="57" t="s">
        <v>251</v>
      </c>
      <c r="B7" s="58">
        <v>692241</v>
      </c>
      <c r="C7" s="58">
        <v>2099473</v>
      </c>
      <c r="D7" s="58">
        <v>484884</v>
      </c>
      <c r="E7" s="58">
        <v>126081</v>
      </c>
      <c r="F7" s="58">
        <v>1097098</v>
      </c>
      <c r="G7" s="58">
        <v>85046</v>
      </c>
      <c r="H7" s="58">
        <v>1570966</v>
      </c>
      <c r="I7" s="58">
        <v>2</v>
      </c>
      <c r="J7" s="58">
        <v>6155791</v>
      </c>
    </row>
    <row r="8" spans="1:10" x14ac:dyDescent="0.15">
      <c r="A8" s="57" t="s">
        <v>252</v>
      </c>
      <c r="B8" s="58" t="s">
        <v>126</v>
      </c>
      <c r="C8" s="58" t="s">
        <v>126</v>
      </c>
      <c r="D8" s="58" t="s">
        <v>126</v>
      </c>
      <c r="E8" s="58" t="s">
        <v>126</v>
      </c>
      <c r="F8" s="58" t="s">
        <v>126</v>
      </c>
      <c r="G8" s="58" t="s">
        <v>126</v>
      </c>
      <c r="H8" s="58" t="s">
        <v>126</v>
      </c>
      <c r="I8" s="58" t="s">
        <v>126</v>
      </c>
      <c r="J8" s="58" t="s">
        <v>126</v>
      </c>
    </row>
    <row r="9" spans="1:10" x14ac:dyDescent="0.15">
      <c r="A9" s="57" t="s">
        <v>253</v>
      </c>
      <c r="B9" s="58">
        <v>1301528</v>
      </c>
      <c r="C9" s="58">
        <v>8840027</v>
      </c>
      <c r="D9" s="58">
        <v>891984</v>
      </c>
      <c r="E9" s="58">
        <v>3076644</v>
      </c>
      <c r="F9" s="58">
        <v>2474648</v>
      </c>
      <c r="G9" s="58">
        <v>631357</v>
      </c>
      <c r="H9" s="58">
        <v>4757721</v>
      </c>
      <c r="I9" s="58">
        <v>1533</v>
      </c>
      <c r="J9" s="58">
        <v>21975443</v>
      </c>
    </row>
    <row r="10" spans="1:10" x14ac:dyDescent="0.15">
      <c r="A10" s="57" t="s">
        <v>254</v>
      </c>
      <c r="B10" s="58">
        <v>14426</v>
      </c>
      <c r="C10" s="58">
        <v>408806</v>
      </c>
      <c r="D10" s="58">
        <v>26598</v>
      </c>
      <c r="E10" s="58">
        <v>101180</v>
      </c>
      <c r="F10" s="58">
        <v>33796</v>
      </c>
      <c r="G10" s="58">
        <v>4518</v>
      </c>
      <c r="H10" s="58">
        <v>47005</v>
      </c>
      <c r="I10" s="58">
        <v>1124</v>
      </c>
      <c r="J10" s="58">
        <v>637452</v>
      </c>
    </row>
    <row r="11" spans="1:10" x14ac:dyDescent="0.15">
      <c r="A11" s="57" t="s">
        <v>255</v>
      </c>
      <c r="B11" s="58">
        <v>99921</v>
      </c>
      <c r="C11" s="58">
        <v>253096</v>
      </c>
      <c r="D11" s="58">
        <v>4382</v>
      </c>
      <c r="E11" s="58">
        <v>630832</v>
      </c>
      <c r="F11" s="58">
        <v>263558</v>
      </c>
      <c r="G11" s="58">
        <v>44384</v>
      </c>
      <c r="H11" s="58">
        <v>331300</v>
      </c>
      <c r="I11" s="58" t="s">
        <v>126</v>
      </c>
      <c r="J11" s="58">
        <v>1627473</v>
      </c>
    </row>
    <row r="12" spans="1:10" x14ac:dyDescent="0.15">
      <c r="A12" s="57" t="s">
        <v>256</v>
      </c>
      <c r="B12" s="58" t="s">
        <v>126</v>
      </c>
      <c r="C12" s="58" t="s">
        <v>126</v>
      </c>
      <c r="D12" s="58" t="s">
        <v>126</v>
      </c>
      <c r="E12" s="58" t="s">
        <v>126</v>
      </c>
      <c r="F12" s="58" t="s">
        <v>126</v>
      </c>
      <c r="G12" s="58" t="s">
        <v>126</v>
      </c>
      <c r="H12" s="58" t="s">
        <v>126</v>
      </c>
      <c r="I12" s="58" t="s">
        <v>126</v>
      </c>
      <c r="J12" s="58" t="s">
        <v>126</v>
      </c>
    </row>
    <row r="13" spans="1:10" x14ac:dyDescent="0.15">
      <c r="A13" s="57" t="s">
        <v>257</v>
      </c>
      <c r="B13" s="58" t="s">
        <v>126</v>
      </c>
      <c r="C13" s="58" t="s">
        <v>126</v>
      </c>
      <c r="D13" s="58" t="s">
        <v>126</v>
      </c>
      <c r="E13" s="58" t="s">
        <v>126</v>
      </c>
      <c r="F13" s="58" t="s">
        <v>126</v>
      </c>
      <c r="G13" s="58" t="s">
        <v>126</v>
      </c>
      <c r="H13" s="58" t="s">
        <v>126</v>
      </c>
      <c r="I13" s="58" t="s">
        <v>126</v>
      </c>
      <c r="J13" s="58" t="s">
        <v>126</v>
      </c>
    </row>
    <row r="14" spans="1:10" x14ac:dyDescent="0.15">
      <c r="A14" s="57" t="s">
        <v>258</v>
      </c>
      <c r="B14" s="58" t="s">
        <v>126</v>
      </c>
      <c r="C14" s="58" t="s">
        <v>126</v>
      </c>
      <c r="D14" s="58" t="s">
        <v>126</v>
      </c>
      <c r="E14" s="58" t="s">
        <v>126</v>
      </c>
      <c r="F14" s="58" t="s">
        <v>126</v>
      </c>
      <c r="G14" s="58" t="s">
        <v>126</v>
      </c>
      <c r="H14" s="58" t="s">
        <v>126</v>
      </c>
      <c r="I14" s="58" t="s">
        <v>126</v>
      </c>
      <c r="J14" s="58" t="s">
        <v>126</v>
      </c>
    </row>
    <row r="15" spans="1:10" x14ac:dyDescent="0.15">
      <c r="A15" s="57" t="s">
        <v>259</v>
      </c>
      <c r="B15" s="58" t="s">
        <v>126</v>
      </c>
      <c r="C15" s="58" t="s">
        <v>126</v>
      </c>
      <c r="D15" s="58" t="s">
        <v>126</v>
      </c>
      <c r="E15" s="58" t="s">
        <v>126</v>
      </c>
      <c r="F15" s="58" t="s">
        <v>126</v>
      </c>
      <c r="G15" s="58" t="s">
        <v>126</v>
      </c>
      <c r="H15" s="58" t="s">
        <v>126</v>
      </c>
      <c r="I15" s="58" t="s">
        <v>126</v>
      </c>
      <c r="J15" s="58" t="s">
        <v>126</v>
      </c>
    </row>
    <row r="16" spans="1:10" x14ac:dyDescent="0.15">
      <c r="A16" s="57" t="s">
        <v>260</v>
      </c>
      <c r="B16" s="58" t="s">
        <v>126</v>
      </c>
      <c r="C16" s="58">
        <v>283977</v>
      </c>
      <c r="D16" s="58" t="s">
        <v>126</v>
      </c>
      <c r="E16" s="58">
        <v>738</v>
      </c>
      <c r="F16" s="58" t="s">
        <v>126</v>
      </c>
      <c r="G16" s="58" t="s">
        <v>126</v>
      </c>
      <c r="H16" s="58" t="s">
        <v>126</v>
      </c>
      <c r="I16" s="58" t="s">
        <v>126</v>
      </c>
      <c r="J16" s="58">
        <v>284715</v>
      </c>
    </row>
    <row r="17" spans="1:10" x14ac:dyDescent="0.15">
      <c r="A17" s="57" t="s">
        <v>261</v>
      </c>
      <c r="B17" s="58">
        <v>56778431</v>
      </c>
      <c r="C17" s="58">
        <v>149787</v>
      </c>
      <c r="D17" s="58">
        <v>10435</v>
      </c>
      <c r="E17" s="58">
        <v>7011</v>
      </c>
      <c r="F17" s="58">
        <v>3324742</v>
      </c>
      <c r="G17" s="58">
        <v>891</v>
      </c>
      <c r="H17" s="58">
        <v>96709</v>
      </c>
      <c r="I17" s="58">
        <v>233912</v>
      </c>
      <c r="J17" s="58">
        <v>60601919</v>
      </c>
    </row>
    <row r="18" spans="1:10" x14ac:dyDescent="0.15">
      <c r="A18" s="57" t="s">
        <v>262</v>
      </c>
      <c r="B18" s="58" t="s">
        <v>126</v>
      </c>
      <c r="C18" s="58" t="s">
        <v>126</v>
      </c>
      <c r="D18" s="58" t="s">
        <v>126</v>
      </c>
      <c r="E18" s="58" t="s">
        <v>126</v>
      </c>
      <c r="F18" s="58" t="s">
        <v>126</v>
      </c>
      <c r="G18" s="58" t="s">
        <v>126</v>
      </c>
      <c r="H18" s="58" t="s">
        <v>126</v>
      </c>
      <c r="I18" s="58" t="s">
        <v>126</v>
      </c>
      <c r="J18" s="58" t="s">
        <v>126</v>
      </c>
    </row>
    <row r="19" spans="1:10" x14ac:dyDescent="0.15">
      <c r="A19" s="57" t="s">
        <v>263</v>
      </c>
      <c r="B19" s="58">
        <v>156091</v>
      </c>
      <c r="C19" s="58">
        <v>40309</v>
      </c>
      <c r="D19" s="58">
        <v>2917</v>
      </c>
      <c r="E19" s="58" t="s">
        <v>126</v>
      </c>
      <c r="F19" s="58">
        <v>379</v>
      </c>
      <c r="G19" s="58" t="s">
        <v>126</v>
      </c>
      <c r="H19" s="58">
        <v>0</v>
      </c>
      <c r="I19" s="58">
        <v>0</v>
      </c>
      <c r="J19" s="58">
        <v>199695</v>
      </c>
    </row>
    <row r="20" spans="1:10" x14ac:dyDescent="0.15">
      <c r="A20" s="57" t="s">
        <v>264</v>
      </c>
      <c r="B20" s="58">
        <v>5891</v>
      </c>
      <c r="C20" s="58">
        <v>0</v>
      </c>
      <c r="D20" s="58">
        <v>0</v>
      </c>
      <c r="E20" s="58">
        <v>0</v>
      </c>
      <c r="F20" s="58">
        <v>3479</v>
      </c>
      <c r="G20" s="58" t="s">
        <v>126</v>
      </c>
      <c r="H20" s="58">
        <v>0</v>
      </c>
      <c r="I20" s="58">
        <v>0</v>
      </c>
      <c r="J20" s="58">
        <v>9370</v>
      </c>
    </row>
    <row r="21" spans="1:10" x14ac:dyDescent="0.15">
      <c r="A21" s="57" t="s">
        <v>265</v>
      </c>
      <c r="B21" s="58" t="s">
        <v>126</v>
      </c>
      <c r="C21" s="58" t="s">
        <v>126</v>
      </c>
      <c r="D21" s="58" t="s">
        <v>126</v>
      </c>
      <c r="E21" s="58" t="s">
        <v>126</v>
      </c>
      <c r="F21" s="58" t="s">
        <v>126</v>
      </c>
      <c r="G21" s="58" t="s">
        <v>126</v>
      </c>
      <c r="H21" s="58" t="s">
        <v>126</v>
      </c>
      <c r="I21" s="58" t="s">
        <v>126</v>
      </c>
      <c r="J21" s="58" t="s">
        <v>126</v>
      </c>
    </row>
    <row r="22" spans="1:10" x14ac:dyDescent="0.15">
      <c r="A22" s="57" t="s">
        <v>266</v>
      </c>
      <c r="B22" s="58" t="s">
        <v>126</v>
      </c>
      <c r="C22" s="58" t="s">
        <v>126</v>
      </c>
      <c r="D22" s="58" t="s">
        <v>126</v>
      </c>
      <c r="E22" s="58" t="s">
        <v>126</v>
      </c>
      <c r="F22" s="58" t="s">
        <v>126</v>
      </c>
      <c r="G22" s="58" t="s">
        <v>126</v>
      </c>
      <c r="H22" s="58" t="s">
        <v>126</v>
      </c>
      <c r="I22" s="58">
        <v>0</v>
      </c>
      <c r="J22" s="58">
        <v>0</v>
      </c>
    </row>
    <row r="23" spans="1:10" x14ac:dyDescent="0.15">
      <c r="A23" s="57" t="s">
        <v>267</v>
      </c>
      <c r="B23" s="58" t="s">
        <v>126</v>
      </c>
      <c r="C23" s="58" t="s">
        <v>126</v>
      </c>
      <c r="D23" s="58" t="s">
        <v>126</v>
      </c>
      <c r="E23" s="58" t="s">
        <v>126</v>
      </c>
      <c r="F23" s="58" t="s">
        <v>126</v>
      </c>
      <c r="G23" s="58" t="s">
        <v>126</v>
      </c>
      <c r="H23" s="58" t="s">
        <v>126</v>
      </c>
      <c r="I23" s="58" t="s">
        <v>126</v>
      </c>
      <c r="J23" s="58" t="s">
        <v>126</v>
      </c>
    </row>
    <row r="24" spans="1:10" x14ac:dyDescent="0.15">
      <c r="A24" s="57" t="s">
        <v>268</v>
      </c>
      <c r="B24" s="58">
        <v>2493005</v>
      </c>
      <c r="C24" s="58">
        <v>109479</v>
      </c>
      <c r="D24" s="58">
        <v>5959</v>
      </c>
      <c r="E24" s="58">
        <v>7011</v>
      </c>
      <c r="F24" s="58">
        <v>97167</v>
      </c>
      <c r="G24" s="58">
        <v>579</v>
      </c>
      <c r="H24" s="58">
        <v>96709</v>
      </c>
      <c r="I24" s="58" t="s">
        <v>126</v>
      </c>
      <c r="J24" s="58">
        <v>2809907</v>
      </c>
    </row>
    <row r="25" spans="1:10" x14ac:dyDescent="0.15">
      <c r="A25" s="57" t="s">
        <v>269</v>
      </c>
      <c r="B25" s="58" t="s">
        <v>126</v>
      </c>
      <c r="C25" s="58" t="s">
        <v>126</v>
      </c>
      <c r="D25" s="58" t="s">
        <v>126</v>
      </c>
      <c r="E25" s="58" t="s">
        <v>126</v>
      </c>
      <c r="F25" s="58" t="s">
        <v>126</v>
      </c>
      <c r="G25" s="58" t="s">
        <v>126</v>
      </c>
      <c r="H25" s="58" t="s">
        <v>126</v>
      </c>
      <c r="I25" s="58" t="s">
        <v>126</v>
      </c>
      <c r="J25" s="58" t="s">
        <v>126</v>
      </c>
    </row>
    <row r="26" spans="1:10" x14ac:dyDescent="0.15">
      <c r="A26" s="57" t="s">
        <v>270</v>
      </c>
      <c r="B26" s="58" t="s">
        <v>126</v>
      </c>
      <c r="C26" s="58" t="s">
        <v>126</v>
      </c>
      <c r="D26" s="58" t="s">
        <v>126</v>
      </c>
      <c r="E26" s="58" t="s">
        <v>126</v>
      </c>
      <c r="F26" s="58" t="s">
        <v>126</v>
      </c>
      <c r="G26" s="58" t="s">
        <v>126</v>
      </c>
      <c r="H26" s="58" t="s">
        <v>126</v>
      </c>
      <c r="I26" s="58" t="s">
        <v>126</v>
      </c>
      <c r="J26" s="58" t="s">
        <v>126</v>
      </c>
    </row>
    <row r="27" spans="1:10" x14ac:dyDescent="0.15">
      <c r="A27" s="57" t="s">
        <v>271</v>
      </c>
      <c r="B27" s="58" t="s">
        <v>126</v>
      </c>
      <c r="C27" s="58" t="s">
        <v>126</v>
      </c>
      <c r="D27" s="58" t="s">
        <v>126</v>
      </c>
      <c r="E27" s="58" t="s">
        <v>126</v>
      </c>
      <c r="F27" s="58" t="s">
        <v>126</v>
      </c>
      <c r="G27" s="58" t="s">
        <v>126</v>
      </c>
      <c r="H27" s="58" t="s">
        <v>126</v>
      </c>
      <c r="I27" s="58" t="s">
        <v>126</v>
      </c>
      <c r="J27" s="58" t="s">
        <v>126</v>
      </c>
    </row>
    <row r="28" spans="1:10" x14ac:dyDescent="0.15">
      <c r="A28" s="57" t="s">
        <v>272</v>
      </c>
      <c r="B28" s="58" t="s">
        <v>126</v>
      </c>
      <c r="C28" s="58" t="s">
        <v>126</v>
      </c>
      <c r="D28" s="58" t="s">
        <v>126</v>
      </c>
      <c r="E28" s="58" t="s">
        <v>126</v>
      </c>
      <c r="F28" s="58" t="s">
        <v>126</v>
      </c>
      <c r="G28" s="58" t="s">
        <v>126</v>
      </c>
      <c r="H28" s="58" t="s">
        <v>126</v>
      </c>
      <c r="I28" s="58" t="s">
        <v>126</v>
      </c>
      <c r="J28" s="58" t="s">
        <v>126</v>
      </c>
    </row>
    <row r="29" spans="1:10" x14ac:dyDescent="0.15">
      <c r="A29" s="57" t="s">
        <v>273</v>
      </c>
      <c r="B29" s="58" t="s">
        <v>126</v>
      </c>
      <c r="C29" s="58" t="s">
        <v>126</v>
      </c>
      <c r="D29" s="58" t="s">
        <v>126</v>
      </c>
      <c r="E29" s="58" t="s">
        <v>126</v>
      </c>
      <c r="F29" s="58" t="s">
        <v>126</v>
      </c>
      <c r="G29" s="58" t="s">
        <v>126</v>
      </c>
      <c r="H29" s="58" t="s">
        <v>126</v>
      </c>
      <c r="I29" s="58" t="s">
        <v>126</v>
      </c>
      <c r="J29" s="58" t="s">
        <v>126</v>
      </c>
    </row>
    <row r="30" spans="1:10" x14ac:dyDescent="0.15">
      <c r="A30" s="57" t="s">
        <v>274</v>
      </c>
      <c r="B30" s="58">
        <v>811</v>
      </c>
      <c r="C30" s="58" t="s">
        <v>126</v>
      </c>
      <c r="D30" s="58" t="s">
        <v>126</v>
      </c>
      <c r="E30" s="58" t="s">
        <v>126</v>
      </c>
      <c r="F30" s="58">
        <v>2929</v>
      </c>
      <c r="G30" s="58" t="s">
        <v>126</v>
      </c>
      <c r="H30" s="58" t="s">
        <v>126</v>
      </c>
      <c r="I30" s="58" t="s">
        <v>126</v>
      </c>
      <c r="J30" s="58">
        <v>3740</v>
      </c>
    </row>
    <row r="31" spans="1:10" x14ac:dyDescent="0.15">
      <c r="A31" s="57" t="s">
        <v>275</v>
      </c>
      <c r="B31" s="58">
        <v>1400</v>
      </c>
      <c r="C31" s="58" t="s">
        <v>126</v>
      </c>
      <c r="D31" s="58" t="s">
        <v>126</v>
      </c>
      <c r="E31" s="58" t="s">
        <v>126</v>
      </c>
      <c r="F31" s="58">
        <v>1</v>
      </c>
      <c r="G31" s="58" t="s">
        <v>126</v>
      </c>
      <c r="H31" s="58" t="s">
        <v>126</v>
      </c>
      <c r="I31" s="58">
        <v>0</v>
      </c>
      <c r="J31" s="58">
        <v>1401</v>
      </c>
    </row>
    <row r="32" spans="1:10" x14ac:dyDescent="0.15">
      <c r="A32" s="57" t="s">
        <v>276</v>
      </c>
      <c r="B32" s="58" t="s">
        <v>126</v>
      </c>
      <c r="C32" s="58" t="s">
        <v>126</v>
      </c>
      <c r="D32" s="58" t="s">
        <v>126</v>
      </c>
      <c r="E32" s="58" t="s">
        <v>126</v>
      </c>
      <c r="F32" s="58" t="s">
        <v>126</v>
      </c>
      <c r="G32" s="58" t="s">
        <v>126</v>
      </c>
      <c r="H32" s="58" t="s">
        <v>126</v>
      </c>
      <c r="I32" s="58" t="s">
        <v>126</v>
      </c>
      <c r="J32" s="58" t="s">
        <v>126</v>
      </c>
    </row>
    <row r="33" spans="1:10" x14ac:dyDescent="0.15">
      <c r="A33" s="57" t="s">
        <v>277</v>
      </c>
      <c r="B33" s="58" t="s">
        <v>126</v>
      </c>
      <c r="C33" s="58" t="s">
        <v>126</v>
      </c>
      <c r="D33" s="58" t="s">
        <v>126</v>
      </c>
      <c r="E33" s="58" t="s">
        <v>126</v>
      </c>
      <c r="F33" s="58" t="s">
        <v>126</v>
      </c>
      <c r="G33" s="58" t="s">
        <v>126</v>
      </c>
      <c r="H33" s="58" t="s">
        <v>126</v>
      </c>
      <c r="I33" s="58" t="s">
        <v>126</v>
      </c>
      <c r="J33" s="58" t="s">
        <v>126</v>
      </c>
    </row>
    <row r="34" spans="1:10" x14ac:dyDescent="0.15">
      <c r="A34" s="57" t="s">
        <v>278</v>
      </c>
      <c r="B34" s="58" t="s">
        <v>126</v>
      </c>
      <c r="C34" s="58" t="s">
        <v>126</v>
      </c>
      <c r="D34" s="58" t="s">
        <v>126</v>
      </c>
      <c r="E34" s="58" t="s">
        <v>126</v>
      </c>
      <c r="F34" s="58" t="s">
        <v>126</v>
      </c>
      <c r="G34" s="58" t="s">
        <v>126</v>
      </c>
      <c r="H34" s="58" t="s">
        <v>126</v>
      </c>
      <c r="I34" s="58" t="s">
        <v>126</v>
      </c>
      <c r="J34" s="58" t="s">
        <v>126</v>
      </c>
    </row>
    <row r="35" spans="1:10" x14ac:dyDescent="0.15">
      <c r="A35" s="57" t="s">
        <v>279</v>
      </c>
      <c r="B35" s="58" t="s">
        <v>126</v>
      </c>
      <c r="C35" s="58" t="s">
        <v>126</v>
      </c>
      <c r="D35" s="58" t="s">
        <v>126</v>
      </c>
      <c r="E35" s="58" t="s">
        <v>126</v>
      </c>
      <c r="F35" s="58" t="s">
        <v>126</v>
      </c>
      <c r="G35" s="58" t="s">
        <v>126</v>
      </c>
      <c r="H35" s="58" t="s">
        <v>126</v>
      </c>
      <c r="I35" s="58" t="s">
        <v>126</v>
      </c>
      <c r="J35" s="58" t="s">
        <v>126</v>
      </c>
    </row>
    <row r="36" spans="1:10" x14ac:dyDescent="0.15">
      <c r="A36" s="57" t="s">
        <v>280</v>
      </c>
      <c r="B36" s="58" t="s">
        <v>126</v>
      </c>
      <c r="C36" s="58" t="s">
        <v>126</v>
      </c>
      <c r="D36" s="58" t="s">
        <v>126</v>
      </c>
      <c r="E36" s="58" t="s">
        <v>126</v>
      </c>
      <c r="F36" s="58" t="s">
        <v>126</v>
      </c>
      <c r="G36" s="58" t="s">
        <v>126</v>
      </c>
      <c r="H36" s="58" t="s">
        <v>126</v>
      </c>
      <c r="I36" s="58" t="s">
        <v>126</v>
      </c>
      <c r="J36" s="58" t="s">
        <v>126</v>
      </c>
    </row>
    <row r="37" spans="1:10" x14ac:dyDescent="0.15">
      <c r="A37" s="57" t="s">
        <v>281</v>
      </c>
      <c r="B37" s="58" t="s">
        <v>126</v>
      </c>
      <c r="C37" s="58" t="s">
        <v>126</v>
      </c>
      <c r="D37" s="58" t="s">
        <v>126</v>
      </c>
      <c r="E37" s="58" t="s">
        <v>126</v>
      </c>
      <c r="F37" s="58" t="s">
        <v>126</v>
      </c>
      <c r="G37" s="58" t="s">
        <v>126</v>
      </c>
      <c r="H37" s="58" t="s">
        <v>126</v>
      </c>
      <c r="I37" s="58" t="s">
        <v>126</v>
      </c>
      <c r="J37" s="58" t="s">
        <v>126</v>
      </c>
    </row>
    <row r="38" spans="1:10" x14ac:dyDescent="0.15">
      <c r="A38" s="57" t="s">
        <v>282</v>
      </c>
      <c r="B38" s="58">
        <v>29553</v>
      </c>
      <c r="C38" s="58">
        <v>0</v>
      </c>
      <c r="D38" s="58">
        <v>0</v>
      </c>
      <c r="E38" s="58" t="s">
        <v>126</v>
      </c>
      <c r="F38" s="58" t="s">
        <v>126</v>
      </c>
      <c r="G38" s="58" t="s">
        <v>126</v>
      </c>
      <c r="H38" s="58">
        <v>0</v>
      </c>
      <c r="I38" s="58" t="s">
        <v>126</v>
      </c>
      <c r="J38" s="58">
        <v>29553</v>
      </c>
    </row>
    <row r="39" spans="1:10" x14ac:dyDescent="0.15">
      <c r="A39" s="57" t="s">
        <v>283</v>
      </c>
      <c r="B39" s="58" t="s">
        <v>126</v>
      </c>
      <c r="C39" s="58" t="s">
        <v>126</v>
      </c>
      <c r="D39" s="58" t="s">
        <v>126</v>
      </c>
      <c r="E39" s="58" t="s">
        <v>126</v>
      </c>
      <c r="F39" s="58" t="s">
        <v>126</v>
      </c>
      <c r="G39" s="58" t="s">
        <v>126</v>
      </c>
      <c r="H39" s="58" t="s">
        <v>126</v>
      </c>
      <c r="I39" s="58" t="s">
        <v>126</v>
      </c>
      <c r="J39" s="58" t="s">
        <v>126</v>
      </c>
    </row>
    <row r="40" spans="1:10" x14ac:dyDescent="0.15">
      <c r="A40" s="57" t="s">
        <v>284</v>
      </c>
      <c r="B40" s="58" t="s">
        <v>126</v>
      </c>
      <c r="C40" s="58" t="s">
        <v>126</v>
      </c>
      <c r="D40" s="58" t="s">
        <v>126</v>
      </c>
      <c r="E40" s="58" t="s">
        <v>126</v>
      </c>
      <c r="F40" s="58" t="s">
        <v>126</v>
      </c>
      <c r="G40" s="58" t="s">
        <v>126</v>
      </c>
      <c r="H40" s="58" t="s">
        <v>126</v>
      </c>
      <c r="I40" s="58" t="s">
        <v>126</v>
      </c>
      <c r="J40" s="58" t="s">
        <v>126</v>
      </c>
    </row>
    <row r="41" spans="1:10" x14ac:dyDescent="0.15">
      <c r="A41" s="57" t="s">
        <v>285</v>
      </c>
      <c r="B41" s="58" t="s">
        <v>126</v>
      </c>
      <c r="C41" s="58" t="s">
        <v>126</v>
      </c>
      <c r="D41" s="58" t="s">
        <v>126</v>
      </c>
      <c r="E41" s="58" t="s">
        <v>126</v>
      </c>
      <c r="F41" s="58" t="s">
        <v>126</v>
      </c>
      <c r="G41" s="58" t="s">
        <v>126</v>
      </c>
      <c r="H41" s="58" t="s">
        <v>126</v>
      </c>
      <c r="I41" s="58" t="s">
        <v>126</v>
      </c>
      <c r="J41" s="58" t="s">
        <v>126</v>
      </c>
    </row>
    <row r="42" spans="1:10" x14ac:dyDescent="0.15">
      <c r="A42" s="57" t="s">
        <v>286</v>
      </c>
      <c r="B42" s="58" t="s">
        <v>126</v>
      </c>
      <c r="C42" s="58" t="s">
        <v>126</v>
      </c>
      <c r="D42" s="58" t="s">
        <v>126</v>
      </c>
      <c r="E42" s="58" t="s">
        <v>126</v>
      </c>
      <c r="F42" s="58" t="s">
        <v>126</v>
      </c>
      <c r="G42" s="58" t="s">
        <v>126</v>
      </c>
      <c r="H42" s="58" t="s">
        <v>126</v>
      </c>
      <c r="I42" s="58" t="s">
        <v>126</v>
      </c>
      <c r="J42" s="58" t="s">
        <v>126</v>
      </c>
    </row>
    <row r="43" spans="1:10" x14ac:dyDescent="0.15">
      <c r="A43" s="57" t="s">
        <v>287</v>
      </c>
      <c r="B43" s="58" t="s">
        <v>126</v>
      </c>
      <c r="C43" s="58" t="s">
        <v>126</v>
      </c>
      <c r="D43" s="58" t="s">
        <v>126</v>
      </c>
      <c r="E43" s="58" t="s">
        <v>126</v>
      </c>
      <c r="F43" s="58" t="s">
        <v>126</v>
      </c>
      <c r="G43" s="58" t="s">
        <v>126</v>
      </c>
      <c r="H43" s="58" t="s">
        <v>126</v>
      </c>
      <c r="I43" s="58" t="s">
        <v>126</v>
      </c>
      <c r="J43" s="58" t="s">
        <v>126</v>
      </c>
    </row>
    <row r="44" spans="1:10" x14ac:dyDescent="0.15">
      <c r="A44" s="57" t="s">
        <v>288</v>
      </c>
      <c r="B44" s="58" t="s">
        <v>126</v>
      </c>
      <c r="C44" s="58" t="s">
        <v>126</v>
      </c>
      <c r="D44" s="58" t="s">
        <v>126</v>
      </c>
      <c r="E44" s="58" t="s">
        <v>126</v>
      </c>
      <c r="F44" s="58" t="s">
        <v>126</v>
      </c>
      <c r="G44" s="58" t="s">
        <v>126</v>
      </c>
      <c r="H44" s="58" t="s">
        <v>126</v>
      </c>
      <c r="I44" s="58" t="s">
        <v>126</v>
      </c>
      <c r="J44" s="58" t="s">
        <v>126</v>
      </c>
    </row>
    <row r="45" spans="1:10" x14ac:dyDescent="0.15">
      <c r="A45" s="57" t="s">
        <v>289</v>
      </c>
      <c r="B45" s="58" t="s">
        <v>126</v>
      </c>
      <c r="C45" s="58" t="s">
        <v>126</v>
      </c>
      <c r="D45" s="58" t="s">
        <v>126</v>
      </c>
      <c r="E45" s="58" t="s">
        <v>126</v>
      </c>
      <c r="F45" s="58" t="s">
        <v>126</v>
      </c>
      <c r="G45" s="58" t="s">
        <v>126</v>
      </c>
      <c r="H45" s="58" t="s">
        <v>126</v>
      </c>
      <c r="I45" s="58" t="s">
        <v>126</v>
      </c>
      <c r="J45" s="58" t="s">
        <v>126</v>
      </c>
    </row>
    <row r="46" spans="1:10" x14ac:dyDescent="0.15">
      <c r="A46" s="57" t="s">
        <v>290</v>
      </c>
      <c r="B46" s="58">
        <v>7454082</v>
      </c>
      <c r="C46" s="58" t="s">
        <v>126</v>
      </c>
      <c r="D46" s="58" t="s">
        <v>126</v>
      </c>
      <c r="E46" s="58" t="s">
        <v>126</v>
      </c>
      <c r="F46" s="58">
        <v>398899</v>
      </c>
      <c r="G46" s="58" t="s">
        <v>126</v>
      </c>
      <c r="H46" s="58" t="s">
        <v>126</v>
      </c>
      <c r="I46" s="58" t="s">
        <v>126</v>
      </c>
      <c r="J46" s="58">
        <v>7852981</v>
      </c>
    </row>
    <row r="47" spans="1:10" x14ac:dyDescent="0.15">
      <c r="A47" s="57" t="s">
        <v>291</v>
      </c>
      <c r="B47" s="58">
        <v>45438630</v>
      </c>
      <c r="C47" s="58" t="s">
        <v>126</v>
      </c>
      <c r="D47" s="58" t="s">
        <v>126</v>
      </c>
      <c r="E47" s="58" t="s">
        <v>126</v>
      </c>
      <c r="F47" s="58" t="s">
        <v>126</v>
      </c>
      <c r="G47" s="58" t="s">
        <v>126</v>
      </c>
      <c r="H47" s="58" t="s">
        <v>126</v>
      </c>
      <c r="I47" s="58">
        <v>131243</v>
      </c>
      <c r="J47" s="58">
        <v>45569873</v>
      </c>
    </row>
    <row r="48" spans="1:10" x14ac:dyDescent="0.15">
      <c r="A48" s="57" t="s">
        <v>292</v>
      </c>
      <c r="B48" s="58" t="s">
        <v>126</v>
      </c>
      <c r="C48" s="58" t="s">
        <v>126</v>
      </c>
      <c r="D48" s="58" t="s">
        <v>126</v>
      </c>
      <c r="E48" s="58" t="s">
        <v>126</v>
      </c>
      <c r="F48" s="58">
        <v>10790</v>
      </c>
      <c r="G48" s="58" t="s">
        <v>126</v>
      </c>
      <c r="H48" s="58" t="s">
        <v>126</v>
      </c>
      <c r="I48" s="58" t="s">
        <v>126</v>
      </c>
      <c r="J48" s="58">
        <v>10790</v>
      </c>
    </row>
    <row r="49" spans="1:10" x14ac:dyDescent="0.15">
      <c r="A49" s="57" t="s">
        <v>293</v>
      </c>
      <c r="B49" s="58" t="s">
        <v>126</v>
      </c>
      <c r="C49" s="58" t="s">
        <v>126</v>
      </c>
      <c r="D49" s="58" t="s">
        <v>126</v>
      </c>
      <c r="E49" s="58" t="s">
        <v>126</v>
      </c>
      <c r="F49" s="58" t="s">
        <v>126</v>
      </c>
      <c r="G49" s="58" t="s">
        <v>126</v>
      </c>
      <c r="H49" s="58" t="s">
        <v>126</v>
      </c>
      <c r="I49" s="58" t="s">
        <v>126</v>
      </c>
      <c r="J49" s="58" t="s">
        <v>126</v>
      </c>
    </row>
    <row r="50" spans="1:10" x14ac:dyDescent="0.15">
      <c r="A50" s="57" t="s">
        <v>294</v>
      </c>
      <c r="B50" s="58" t="s">
        <v>126</v>
      </c>
      <c r="C50" s="58" t="s">
        <v>126</v>
      </c>
      <c r="D50" s="58" t="s">
        <v>126</v>
      </c>
      <c r="E50" s="58" t="s">
        <v>126</v>
      </c>
      <c r="F50" s="58" t="s">
        <v>126</v>
      </c>
      <c r="G50" s="58" t="s">
        <v>126</v>
      </c>
      <c r="H50" s="58" t="s">
        <v>126</v>
      </c>
      <c r="I50" s="58" t="s">
        <v>126</v>
      </c>
      <c r="J50" s="58" t="s">
        <v>126</v>
      </c>
    </row>
    <row r="51" spans="1:10" x14ac:dyDescent="0.15">
      <c r="A51" s="57" t="s">
        <v>295</v>
      </c>
      <c r="B51" s="58" t="s">
        <v>126</v>
      </c>
      <c r="C51" s="58" t="s">
        <v>126</v>
      </c>
      <c r="D51" s="58" t="s">
        <v>126</v>
      </c>
      <c r="E51" s="58" t="s">
        <v>126</v>
      </c>
      <c r="F51" s="58" t="s">
        <v>126</v>
      </c>
      <c r="G51" s="58" t="s">
        <v>126</v>
      </c>
      <c r="H51" s="58" t="s">
        <v>126</v>
      </c>
      <c r="I51" s="58" t="s">
        <v>126</v>
      </c>
      <c r="J51" s="58" t="s">
        <v>126</v>
      </c>
    </row>
    <row r="52" spans="1:10" x14ac:dyDescent="0.15">
      <c r="A52" s="57" t="s">
        <v>296</v>
      </c>
      <c r="B52" s="58">
        <v>501360</v>
      </c>
      <c r="C52" s="58" t="s">
        <v>126</v>
      </c>
      <c r="D52" s="58">
        <v>1559</v>
      </c>
      <c r="E52" s="58" t="s">
        <v>126</v>
      </c>
      <c r="F52" s="58" t="s">
        <v>126</v>
      </c>
      <c r="G52" s="58">
        <v>313</v>
      </c>
      <c r="H52" s="58">
        <v>0</v>
      </c>
      <c r="I52" s="58" t="s">
        <v>126</v>
      </c>
      <c r="J52" s="58">
        <v>503232</v>
      </c>
    </row>
    <row r="53" spans="1:10" x14ac:dyDescent="0.15">
      <c r="A53" s="57" t="s">
        <v>297</v>
      </c>
      <c r="B53" s="58" t="s">
        <v>126</v>
      </c>
      <c r="C53" s="58" t="s">
        <v>126</v>
      </c>
      <c r="D53" s="58" t="s">
        <v>126</v>
      </c>
      <c r="E53" s="58" t="s">
        <v>126</v>
      </c>
      <c r="F53" s="58" t="s">
        <v>126</v>
      </c>
      <c r="G53" s="58" t="s">
        <v>126</v>
      </c>
      <c r="H53" s="58" t="s">
        <v>126</v>
      </c>
      <c r="I53" s="58" t="s">
        <v>126</v>
      </c>
      <c r="J53" s="58" t="s">
        <v>126</v>
      </c>
    </row>
    <row r="54" spans="1:10" x14ac:dyDescent="0.15">
      <c r="A54" s="57" t="s">
        <v>298</v>
      </c>
      <c r="B54" s="58" t="s">
        <v>126</v>
      </c>
      <c r="C54" s="58" t="s">
        <v>126</v>
      </c>
      <c r="D54" s="58" t="s">
        <v>126</v>
      </c>
      <c r="E54" s="58" t="s">
        <v>126</v>
      </c>
      <c r="F54" s="58" t="s">
        <v>126</v>
      </c>
      <c r="G54" s="58" t="s">
        <v>126</v>
      </c>
      <c r="H54" s="58" t="s">
        <v>126</v>
      </c>
      <c r="I54" s="58" t="s">
        <v>126</v>
      </c>
      <c r="J54" s="58" t="s">
        <v>126</v>
      </c>
    </row>
    <row r="55" spans="1:10" x14ac:dyDescent="0.15">
      <c r="A55" s="57" t="s">
        <v>299</v>
      </c>
      <c r="B55" s="58" t="s">
        <v>126</v>
      </c>
      <c r="C55" s="58" t="s">
        <v>126</v>
      </c>
      <c r="D55" s="58" t="s">
        <v>126</v>
      </c>
      <c r="E55" s="58" t="s">
        <v>126</v>
      </c>
      <c r="F55" s="58" t="s">
        <v>126</v>
      </c>
      <c r="G55" s="58" t="s">
        <v>126</v>
      </c>
      <c r="H55" s="58" t="s">
        <v>126</v>
      </c>
      <c r="I55" s="58" t="s">
        <v>126</v>
      </c>
      <c r="J55" s="58" t="s">
        <v>126</v>
      </c>
    </row>
    <row r="56" spans="1:10" x14ac:dyDescent="0.15">
      <c r="A56" s="57" t="s">
        <v>300</v>
      </c>
      <c r="B56" s="58">
        <v>365476</v>
      </c>
      <c r="C56" s="58" t="s">
        <v>126</v>
      </c>
      <c r="D56" s="58" t="s">
        <v>126</v>
      </c>
      <c r="E56" s="58" t="s">
        <v>126</v>
      </c>
      <c r="F56" s="58" t="s">
        <v>126</v>
      </c>
      <c r="G56" s="58" t="s">
        <v>126</v>
      </c>
      <c r="H56" s="58" t="s">
        <v>126</v>
      </c>
      <c r="I56" s="58" t="s">
        <v>126</v>
      </c>
      <c r="J56" s="58">
        <v>365476</v>
      </c>
    </row>
    <row r="57" spans="1:10" x14ac:dyDescent="0.15">
      <c r="A57" s="57" t="s">
        <v>301</v>
      </c>
      <c r="B57" s="58">
        <v>33903</v>
      </c>
      <c r="C57" s="58" t="s">
        <v>126</v>
      </c>
      <c r="D57" s="58" t="s">
        <v>126</v>
      </c>
      <c r="E57" s="58" t="s">
        <v>126</v>
      </c>
      <c r="F57" s="58">
        <v>703393</v>
      </c>
      <c r="G57" s="58" t="s">
        <v>126</v>
      </c>
      <c r="H57" s="58" t="s">
        <v>126</v>
      </c>
      <c r="I57" s="58" t="s">
        <v>126</v>
      </c>
      <c r="J57" s="58">
        <v>737296</v>
      </c>
    </row>
    <row r="58" spans="1:10" x14ac:dyDescent="0.15">
      <c r="A58" s="57" t="s">
        <v>302</v>
      </c>
      <c r="B58" s="58">
        <v>49989</v>
      </c>
      <c r="C58" s="58" t="s">
        <v>126</v>
      </c>
      <c r="D58" s="58" t="s">
        <v>126</v>
      </c>
      <c r="E58" s="58" t="s">
        <v>126</v>
      </c>
      <c r="F58" s="58">
        <v>2043601</v>
      </c>
      <c r="G58" s="58" t="s">
        <v>126</v>
      </c>
      <c r="H58" s="58" t="s">
        <v>126</v>
      </c>
      <c r="I58" s="58">
        <v>102670</v>
      </c>
      <c r="J58" s="58">
        <v>2196259</v>
      </c>
    </row>
    <row r="59" spans="1:10" x14ac:dyDescent="0.15">
      <c r="A59" s="57" t="s">
        <v>303</v>
      </c>
      <c r="B59" s="58">
        <v>33332</v>
      </c>
      <c r="C59" s="58" t="s">
        <v>126</v>
      </c>
      <c r="D59" s="58" t="s">
        <v>126</v>
      </c>
      <c r="E59" s="58" t="s">
        <v>126</v>
      </c>
      <c r="F59" s="58">
        <v>64106</v>
      </c>
      <c r="G59" s="58" t="s">
        <v>126</v>
      </c>
      <c r="H59" s="58" t="s">
        <v>126</v>
      </c>
      <c r="I59" s="58" t="s">
        <v>126</v>
      </c>
      <c r="J59" s="58">
        <v>97438</v>
      </c>
    </row>
    <row r="60" spans="1:10" x14ac:dyDescent="0.15">
      <c r="A60" s="57" t="s">
        <v>304</v>
      </c>
      <c r="B60" s="58" t="s">
        <v>126</v>
      </c>
      <c r="C60" s="58" t="s">
        <v>126</v>
      </c>
      <c r="D60" s="58" t="s">
        <v>126</v>
      </c>
      <c r="E60" s="58" t="s">
        <v>126</v>
      </c>
      <c r="F60" s="58" t="s">
        <v>126</v>
      </c>
      <c r="G60" s="58" t="s">
        <v>126</v>
      </c>
      <c r="H60" s="58" t="s">
        <v>126</v>
      </c>
      <c r="I60" s="58" t="s">
        <v>126</v>
      </c>
      <c r="J60" s="58" t="s">
        <v>126</v>
      </c>
    </row>
    <row r="61" spans="1:10" x14ac:dyDescent="0.15">
      <c r="A61" s="57" t="s">
        <v>305</v>
      </c>
      <c r="B61" s="58">
        <v>214908</v>
      </c>
      <c r="C61" s="58" t="s">
        <v>126</v>
      </c>
      <c r="D61" s="58" t="s">
        <v>126</v>
      </c>
      <c r="E61" s="58" t="s">
        <v>126</v>
      </c>
      <c r="F61" s="58" t="s">
        <v>126</v>
      </c>
      <c r="G61" s="58" t="s">
        <v>126</v>
      </c>
      <c r="H61" s="58" t="s">
        <v>126</v>
      </c>
      <c r="I61" s="58" t="s">
        <v>126</v>
      </c>
      <c r="J61" s="58">
        <v>214908</v>
      </c>
    </row>
    <row r="62" spans="1:10" x14ac:dyDescent="0.15">
      <c r="A62" s="57" t="s">
        <v>306</v>
      </c>
      <c r="B62" s="58">
        <v>49952</v>
      </c>
      <c r="C62" s="58">
        <v>294236</v>
      </c>
      <c r="D62" s="58">
        <v>7541</v>
      </c>
      <c r="E62" s="58">
        <v>19904</v>
      </c>
      <c r="F62" s="58">
        <v>119405</v>
      </c>
      <c r="G62" s="58">
        <v>504343</v>
      </c>
      <c r="H62" s="58">
        <v>145730</v>
      </c>
      <c r="I62" s="58">
        <v>1503</v>
      </c>
      <c r="J62" s="58">
        <v>1142614</v>
      </c>
    </row>
    <row r="63" spans="1:10" x14ac:dyDescent="0.15">
      <c r="A63" s="57" t="s">
        <v>307</v>
      </c>
      <c r="B63" s="58" t="s">
        <v>126</v>
      </c>
      <c r="C63" s="58" t="s">
        <v>126</v>
      </c>
      <c r="D63" s="58" t="s">
        <v>126</v>
      </c>
      <c r="E63" s="58" t="s">
        <v>126</v>
      </c>
      <c r="F63" s="58" t="s">
        <v>126</v>
      </c>
      <c r="G63" s="58" t="s">
        <v>126</v>
      </c>
      <c r="H63" s="58" t="s">
        <v>126</v>
      </c>
      <c r="I63" s="58" t="s">
        <v>126</v>
      </c>
      <c r="J63" s="58" t="s">
        <v>126</v>
      </c>
    </row>
    <row r="64" spans="1:10" x14ac:dyDescent="0.15">
      <c r="A64" s="57" t="s">
        <v>308</v>
      </c>
      <c r="B64" s="58">
        <v>49952</v>
      </c>
      <c r="C64" s="58">
        <v>70746</v>
      </c>
      <c r="D64" s="58">
        <v>7541</v>
      </c>
      <c r="E64" s="58">
        <v>19904</v>
      </c>
      <c r="F64" s="58">
        <v>119405</v>
      </c>
      <c r="G64" s="58">
        <v>504343</v>
      </c>
      <c r="H64" s="58">
        <v>145730</v>
      </c>
      <c r="I64" s="58">
        <v>1503</v>
      </c>
      <c r="J64" s="58">
        <v>919124</v>
      </c>
    </row>
    <row r="65" spans="1:10" x14ac:dyDescent="0.15">
      <c r="A65" s="57" t="s">
        <v>309</v>
      </c>
      <c r="B65" s="58" t="s">
        <v>126</v>
      </c>
      <c r="C65" s="58">
        <v>223490</v>
      </c>
      <c r="D65" s="58" t="s">
        <v>126</v>
      </c>
      <c r="E65" s="58" t="s">
        <v>126</v>
      </c>
      <c r="F65" s="58">
        <v>0</v>
      </c>
      <c r="G65" s="58" t="s">
        <v>126</v>
      </c>
      <c r="H65" s="58" t="s">
        <v>126</v>
      </c>
      <c r="I65" s="58" t="s">
        <v>126</v>
      </c>
      <c r="J65" s="58">
        <v>223490</v>
      </c>
    </row>
    <row r="66" spans="1:10" x14ac:dyDescent="0.15">
      <c r="A66" s="57" t="s">
        <v>11</v>
      </c>
      <c r="B66" s="58">
        <v>58936498</v>
      </c>
      <c r="C66" s="58">
        <v>12329403</v>
      </c>
      <c r="D66" s="58">
        <v>1425824</v>
      </c>
      <c r="E66" s="58">
        <v>3962389</v>
      </c>
      <c r="F66" s="58">
        <v>7313247</v>
      </c>
      <c r="G66" s="58">
        <v>1270539</v>
      </c>
      <c r="H66" s="58">
        <v>6949431</v>
      </c>
      <c r="I66" s="58">
        <v>238075</v>
      </c>
      <c r="J66" s="58">
        <v>92425407</v>
      </c>
    </row>
  </sheetData>
  <mergeCells count="1">
    <mergeCell ref="A1:J1"/>
  </mergeCells>
  <phoneticPr fontId="4"/>
  <printOptions horizontalCentered="1"/>
  <pageMargins left="0.39370078740157483" right="0.39370078740157483" top="0.39370078740157483" bottom="0.39370078740157483" header="0.19685039370078741" footer="0.19685039370078741"/>
  <pageSetup paperSize="9" scale="69" fitToWidth="0" orientation="landscape" r:id="rId1"/>
  <headerFoot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abSelected="1" topLeftCell="A5" zoomScaleNormal="100" workbookViewId="0">
      <selection activeCell="E11" sqref="E11"/>
    </sheetView>
  </sheetViews>
  <sheetFormatPr defaultColWidth="8.875" defaultRowHeight="11.25" outlineLevelCol="1" x14ac:dyDescent="0.15"/>
  <cols>
    <col min="1" max="1" width="15.375" style="5" customWidth="1"/>
    <col min="2" max="10" width="15.375" style="5" customWidth="1" outlineLevel="1"/>
    <col min="11" max="11" width="15.375" style="5" customWidth="1"/>
    <col min="12" max="16384" width="8.875" style="5"/>
  </cols>
  <sheetData>
    <row r="1" spans="1:10" ht="21" x14ac:dyDescent="0.2">
      <c r="A1" s="7" t="s">
        <v>0</v>
      </c>
    </row>
    <row r="2" spans="1:10" ht="13.5" x14ac:dyDescent="0.15">
      <c r="A2" s="6" t="s">
        <v>1</v>
      </c>
    </row>
    <row r="3" spans="1:10" ht="13.5" x14ac:dyDescent="0.15">
      <c r="A3" s="14" t="s">
        <v>50</v>
      </c>
    </row>
    <row r="5" spans="1:10" ht="13.5" x14ac:dyDescent="0.15">
      <c r="A5" s="3" t="s">
        <v>2</v>
      </c>
      <c r="H5" s="2" t="s">
        <v>25</v>
      </c>
    </row>
    <row r="6" spans="1:10" ht="37.5" customHeight="1" x14ac:dyDescent="0.15">
      <c r="A6" s="4" t="s">
        <v>3</v>
      </c>
      <c r="B6" s="1" t="s">
        <v>4</v>
      </c>
      <c r="C6" s="1" t="s">
        <v>5</v>
      </c>
      <c r="D6" s="1" t="s">
        <v>6</v>
      </c>
      <c r="E6" s="1" t="s">
        <v>7</v>
      </c>
      <c r="F6" s="1" t="s">
        <v>8</v>
      </c>
      <c r="G6" s="1" t="s">
        <v>9</v>
      </c>
      <c r="H6" s="1" t="s">
        <v>10</v>
      </c>
    </row>
    <row r="7" spans="1:10" ht="18" customHeight="1" x14ac:dyDescent="0.15">
      <c r="A7" s="10" t="s">
        <v>49</v>
      </c>
      <c r="B7" s="8">
        <v>500</v>
      </c>
      <c r="C7" s="19">
        <v>0.5</v>
      </c>
      <c r="D7" s="8">
        <f>B7*C7</f>
        <v>250</v>
      </c>
      <c r="E7" s="19">
        <v>0.5</v>
      </c>
      <c r="F7" s="8">
        <f>B7*E7</f>
        <v>250</v>
      </c>
      <c r="G7" s="8">
        <f>D7-F7</f>
        <v>0</v>
      </c>
      <c r="H7" s="8">
        <v>250</v>
      </c>
    </row>
    <row r="8" spans="1:10" ht="18" customHeight="1" x14ac:dyDescent="0.15">
      <c r="A8" s="10" t="s">
        <v>31</v>
      </c>
      <c r="B8" s="8">
        <v>317</v>
      </c>
      <c r="C8" s="19">
        <v>50</v>
      </c>
      <c r="D8" s="8">
        <f>B8*C8</f>
        <v>15850</v>
      </c>
      <c r="E8" s="19">
        <v>50</v>
      </c>
      <c r="F8" s="8">
        <f>B8*E8</f>
        <v>15850</v>
      </c>
      <c r="G8" s="8">
        <f>D8-F8</f>
        <v>0</v>
      </c>
      <c r="H8" s="8">
        <v>15850</v>
      </c>
    </row>
    <row r="9" spans="1:10" ht="18" customHeight="1" x14ac:dyDescent="0.15">
      <c r="A9" s="9" t="s">
        <v>24</v>
      </c>
      <c r="B9" s="8">
        <v>1900</v>
      </c>
      <c r="C9" s="19">
        <v>2.52</v>
      </c>
      <c r="D9" s="8">
        <f>B9*C9</f>
        <v>4788</v>
      </c>
      <c r="E9" s="19">
        <v>2.52</v>
      </c>
      <c r="F9" s="8">
        <f>B9*E9</f>
        <v>4788</v>
      </c>
      <c r="G9" s="8">
        <f>D9-F9</f>
        <v>0</v>
      </c>
      <c r="H9" s="8">
        <v>4788</v>
      </c>
    </row>
    <row r="10" spans="1:10" ht="18" customHeight="1" x14ac:dyDescent="0.15">
      <c r="A10" s="12" t="s">
        <v>11</v>
      </c>
      <c r="B10" s="8">
        <f>SUM(B7:B9)</f>
        <v>2717</v>
      </c>
      <c r="C10" s="19">
        <f t="shared" ref="C10:H10" si="0">SUM(C7:C9)</f>
        <v>53.02</v>
      </c>
      <c r="D10" s="8">
        <f t="shared" si="0"/>
        <v>20888</v>
      </c>
      <c r="E10" s="19">
        <f t="shared" si="0"/>
        <v>53.02</v>
      </c>
      <c r="F10" s="8">
        <f t="shared" si="0"/>
        <v>20888</v>
      </c>
      <c r="G10" s="8">
        <f t="shared" si="0"/>
        <v>0</v>
      </c>
      <c r="H10" s="8">
        <f t="shared" si="0"/>
        <v>20888</v>
      </c>
    </row>
    <row r="12" spans="1:10" ht="13.5" x14ac:dyDescent="0.15">
      <c r="A12" s="3" t="s">
        <v>12</v>
      </c>
      <c r="J12" s="2" t="s">
        <v>25</v>
      </c>
    </row>
    <row r="13" spans="1:10" ht="37.5" customHeight="1" x14ac:dyDescent="0.15">
      <c r="A13" s="4" t="s">
        <v>13</v>
      </c>
      <c r="B13" s="1" t="s">
        <v>14</v>
      </c>
      <c r="C13" s="1" t="s">
        <v>15</v>
      </c>
      <c r="D13" s="1" t="s">
        <v>16</v>
      </c>
      <c r="E13" s="1" t="s">
        <v>17</v>
      </c>
      <c r="F13" s="1" t="s">
        <v>18</v>
      </c>
      <c r="G13" s="1" t="s">
        <v>19</v>
      </c>
      <c r="H13" s="1" t="s">
        <v>20</v>
      </c>
      <c r="I13" s="1" t="s">
        <v>52</v>
      </c>
      <c r="J13" s="1" t="s">
        <v>10</v>
      </c>
    </row>
    <row r="14" spans="1:10" ht="18" customHeight="1" x14ac:dyDescent="0.15">
      <c r="A14" s="9" t="s">
        <v>51</v>
      </c>
      <c r="B14" s="8">
        <v>93000</v>
      </c>
      <c r="C14" s="8">
        <v>328591</v>
      </c>
      <c r="D14" s="8">
        <v>75004</v>
      </c>
      <c r="E14" s="8">
        <f>C14-D14</f>
        <v>253587</v>
      </c>
      <c r="F14" s="8">
        <v>98000</v>
      </c>
      <c r="G14" s="13">
        <f>(B14/F14)*100</f>
        <v>94.897959183673478</v>
      </c>
      <c r="H14" s="8">
        <f>E14*G14%</f>
        <v>240648.88775510204</v>
      </c>
      <c r="I14" s="8">
        <v>0</v>
      </c>
      <c r="J14" s="8">
        <v>93000</v>
      </c>
    </row>
    <row r="15" spans="1:10" ht="18" customHeight="1" x14ac:dyDescent="0.15">
      <c r="A15" s="9" t="s">
        <v>26</v>
      </c>
      <c r="B15" s="8">
        <v>810000</v>
      </c>
      <c r="C15" s="8">
        <v>536043</v>
      </c>
      <c r="D15" s="8">
        <v>335763</v>
      </c>
      <c r="E15" s="8">
        <f t="shared" ref="E15:E22" si="1">C15-D15</f>
        <v>200280</v>
      </c>
      <c r="F15" s="8">
        <v>810000</v>
      </c>
      <c r="G15" s="13">
        <f t="shared" ref="G15:G21" si="2">(B15/F15)*100</f>
        <v>100</v>
      </c>
      <c r="H15" s="8">
        <f>E15*G15%</f>
        <v>200280</v>
      </c>
      <c r="I15" s="8">
        <v>0</v>
      </c>
      <c r="J15" s="8">
        <v>810000</v>
      </c>
    </row>
    <row r="16" spans="1:10" ht="18" customHeight="1" x14ac:dyDescent="0.15">
      <c r="A16" s="10" t="s">
        <v>27</v>
      </c>
      <c r="B16" s="8">
        <v>5000</v>
      </c>
      <c r="C16" s="8">
        <v>39642</v>
      </c>
      <c r="D16" s="8">
        <v>22430</v>
      </c>
      <c r="E16" s="8">
        <f t="shared" si="1"/>
        <v>17212</v>
      </c>
      <c r="F16" s="8">
        <v>5000</v>
      </c>
      <c r="G16" s="13">
        <f t="shared" si="2"/>
        <v>100</v>
      </c>
      <c r="H16" s="8">
        <f>E16*G16%</f>
        <v>17212</v>
      </c>
      <c r="I16" s="8">
        <v>0</v>
      </c>
      <c r="J16" s="8">
        <v>5000</v>
      </c>
    </row>
    <row r="17" spans="1:11" ht="18" customHeight="1" x14ac:dyDescent="0.15">
      <c r="A17" s="9" t="s">
        <v>28</v>
      </c>
      <c r="B17" s="8">
        <v>8000</v>
      </c>
      <c r="C17" s="8">
        <v>37892</v>
      </c>
      <c r="D17" s="8">
        <v>15489</v>
      </c>
      <c r="E17" s="8">
        <f t="shared" si="1"/>
        <v>22403</v>
      </c>
      <c r="F17" s="8">
        <v>9000</v>
      </c>
      <c r="G17" s="13">
        <f t="shared" si="2"/>
        <v>88.888888888888886</v>
      </c>
      <c r="H17" s="8">
        <f t="shared" ref="H17:H22" si="3">E17*G17%</f>
        <v>19913.777777777777</v>
      </c>
      <c r="I17" s="8">
        <v>0</v>
      </c>
      <c r="J17" s="8">
        <v>8000</v>
      </c>
    </row>
    <row r="18" spans="1:11" ht="18" customHeight="1" x14ac:dyDescent="0.15">
      <c r="A18" s="10" t="s">
        <v>29</v>
      </c>
      <c r="B18" s="8">
        <v>45000</v>
      </c>
      <c r="C18" s="8">
        <v>13106</v>
      </c>
      <c r="D18" s="8">
        <v>10050</v>
      </c>
      <c r="E18" s="8">
        <f t="shared" si="1"/>
        <v>3056</v>
      </c>
      <c r="F18" s="8">
        <v>46000</v>
      </c>
      <c r="G18" s="13">
        <f>(B18/F18)*100</f>
        <v>97.826086956521735</v>
      </c>
      <c r="H18" s="8">
        <f>E18*G18%</f>
        <v>2989.565217391304</v>
      </c>
      <c r="I18" s="8">
        <f>B18-H18</f>
        <v>42010.434782608696</v>
      </c>
      <c r="J18" s="8">
        <v>25000</v>
      </c>
    </row>
    <row r="19" spans="1:11" ht="18" customHeight="1" x14ac:dyDescent="0.15">
      <c r="A19" s="9" t="s">
        <v>30</v>
      </c>
      <c r="B19" s="8">
        <v>47000</v>
      </c>
      <c r="C19" s="8">
        <v>13844</v>
      </c>
      <c r="D19" s="8">
        <v>216</v>
      </c>
      <c r="E19" s="8">
        <f t="shared" si="1"/>
        <v>13628</v>
      </c>
      <c r="F19" s="8">
        <v>48500</v>
      </c>
      <c r="G19" s="13">
        <f t="shared" si="2"/>
        <v>96.907216494845358</v>
      </c>
      <c r="H19" s="8">
        <f t="shared" si="3"/>
        <v>13206.515463917525</v>
      </c>
      <c r="I19" s="8">
        <v>0</v>
      </c>
      <c r="J19" s="8">
        <v>47000</v>
      </c>
    </row>
    <row r="20" spans="1:11" ht="18" customHeight="1" x14ac:dyDescent="0.15">
      <c r="A20" s="9" t="s">
        <v>54</v>
      </c>
      <c r="B20" s="8">
        <v>1363730</v>
      </c>
      <c r="C20" s="8">
        <v>3849</v>
      </c>
      <c r="D20" s="8">
        <v>1019</v>
      </c>
      <c r="E20" s="8">
        <f t="shared" si="1"/>
        <v>2830</v>
      </c>
      <c r="F20" s="8">
        <v>1363730</v>
      </c>
      <c r="G20" s="13">
        <f t="shared" si="2"/>
        <v>100</v>
      </c>
      <c r="H20" s="8">
        <f t="shared" si="3"/>
        <v>2830</v>
      </c>
      <c r="I20" s="8">
        <v>0</v>
      </c>
      <c r="J20" s="8" t="s">
        <v>57</v>
      </c>
    </row>
    <row r="21" spans="1:11" ht="18" customHeight="1" x14ac:dyDescent="0.15">
      <c r="A21" s="9" t="s">
        <v>55</v>
      </c>
      <c r="B21" s="8">
        <v>42144</v>
      </c>
      <c r="C21" s="8">
        <v>55110055</v>
      </c>
      <c r="D21" s="8">
        <v>956516</v>
      </c>
      <c r="E21" s="8">
        <f t="shared" si="1"/>
        <v>54153539</v>
      </c>
      <c r="F21" s="8">
        <v>3645371</v>
      </c>
      <c r="G21" s="13">
        <f t="shared" si="2"/>
        <v>1.1560963205116845</v>
      </c>
      <c r="H21" s="8">
        <f t="shared" si="3"/>
        <v>626067.07180586015</v>
      </c>
      <c r="I21" s="8">
        <v>0</v>
      </c>
      <c r="J21" s="8" t="s">
        <v>57</v>
      </c>
    </row>
    <row r="22" spans="1:11" ht="18" customHeight="1" x14ac:dyDescent="0.15">
      <c r="A22" s="9" t="s">
        <v>56</v>
      </c>
      <c r="B22" s="8">
        <v>7686860</v>
      </c>
      <c r="C22" s="8">
        <v>43780</v>
      </c>
      <c r="D22" s="8">
        <v>32110</v>
      </c>
      <c r="E22" s="8">
        <f t="shared" si="1"/>
        <v>11670</v>
      </c>
      <c r="F22" s="8">
        <v>13127689</v>
      </c>
      <c r="G22" s="13">
        <f>(B22/F22)*100</f>
        <v>58.554555946595023</v>
      </c>
      <c r="H22" s="8">
        <f t="shared" si="3"/>
        <v>6833.3166789676388</v>
      </c>
      <c r="I22" s="8">
        <v>0</v>
      </c>
      <c r="J22" s="8" t="s">
        <v>57</v>
      </c>
    </row>
    <row r="23" spans="1:11" ht="18" customHeight="1" x14ac:dyDescent="0.15">
      <c r="A23" s="12" t="s">
        <v>11</v>
      </c>
      <c r="B23" s="8">
        <f>SUM(B14:B22)</f>
        <v>10100734</v>
      </c>
      <c r="C23" s="8">
        <f t="shared" ref="C23:E23" si="4">SUM(C14:C22)</f>
        <v>56126802</v>
      </c>
      <c r="D23" s="8">
        <f t="shared" si="4"/>
        <v>1448597</v>
      </c>
      <c r="E23" s="8">
        <f t="shared" si="4"/>
        <v>54678205</v>
      </c>
      <c r="F23" s="8">
        <f>SUM(F14:F22)</f>
        <v>19153290</v>
      </c>
      <c r="G23" s="13">
        <f>(B23/F23)*100</f>
        <v>52.736287081749403</v>
      </c>
      <c r="H23" s="8">
        <f>SUM(H14:H22)</f>
        <v>1129981.1346990163</v>
      </c>
      <c r="I23" s="8">
        <f>SUM(I14:I22)</f>
        <v>42010.434782608696</v>
      </c>
      <c r="J23" s="8">
        <f>SUM(J14:J22)</f>
        <v>988000</v>
      </c>
    </row>
    <row r="25" spans="1:11" ht="13.5" x14ac:dyDescent="0.15">
      <c r="A25" s="3" t="s">
        <v>21</v>
      </c>
      <c r="K25" s="15" t="s">
        <v>25</v>
      </c>
    </row>
    <row r="26" spans="1:11" ht="37.5" customHeight="1" x14ac:dyDescent="0.15">
      <c r="A26" s="4" t="s">
        <v>13</v>
      </c>
      <c r="B26" s="1" t="s">
        <v>22</v>
      </c>
      <c r="C26" s="1" t="s">
        <v>15</v>
      </c>
      <c r="D26" s="1" t="s">
        <v>16</v>
      </c>
      <c r="E26" s="1" t="s">
        <v>17</v>
      </c>
      <c r="F26" s="1" t="s">
        <v>18</v>
      </c>
      <c r="G26" s="1" t="s">
        <v>19</v>
      </c>
      <c r="H26" s="1" t="s">
        <v>20</v>
      </c>
      <c r="I26" s="1" t="s">
        <v>53</v>
      </c>
      <c r="J26" s="1" t="s">
        <v>23</v>
      </c>
      <c r="K26" s="1" t="s">
        <v>10</v>
      </c>
    </row>
    <row r="27" spans="1:11" ht="18" customHeight="1" x14ac:dyDescent="0.15">
      <c r="A27" s="11" t="s">
        <v>32</v>
      </c>
      <c r="B27" s="8">
        <f t="shared" ref="B27:B43" si="5">K27</f>
        <v>4910</v>
      </c>
      <c r="C27" s="8">
        <v>9498147</v>
      </c>
      <c r="D27" s="8">
        <v>3979511</v>
      </c>
      <c r="E27" s="8">
        <f t="shared" ref="E27:E42" si="6">C27-D27</f>
        <v>5518636</v>
      </c>
      <c r="F27" s="8">
        <v>2821360</v>
      </c>
      <c r="G27" s="13">
        <f t="shared" ref="G27:G41" si="7">B27/F27*100</f>
        <v>0.17402954603453652</v>
      </c>
      <c r="H27" s="8">
        <f t="shared" ref="H27:H43" si="8">E27*G27/100</f>
        <v>9604.0571780985047</v>
      </c>
      <c r="I27" s="8">
        <v>0</v>
      </c>
      <c r="J27" s="8">
        <f t="shared" ref="J27:J43" si="9">B27-I27</f>
        <v>4910</v>
      </c>
      <c r="K27" s="8">
        <v>4910</v>
      </c>
    </row>
    <row r="28" spans="1:11" ht="18" customHeight="1" x14ac:dyDescent="0.15">
      <c r="A28" s="11" t="s">
        <v>42</v>
      </c>
      <c r="B28" s="8">
        <f t="shared" si="5"/>
        <v>1950</v>
      </c>
      <c r="C28" s="8">
        <v>382510</v>
      </c>
      <c r="D28" s="8">
        <v>330149</v>
      </c>
      <c r="E28" s="8">
        <f t="shared" si="6"/>
        <v>52361</v>
      </c>
      <c r="F28" s="8">
        <v>50420</v>
      </c>
      <c r="G28" s="13">
        <f t="shared" si="7"/>
        <v>3.8675128917096386</v>
      </c>
      <c r="H28" s="8">
        <f t="shared" si="8"/>
        <v>2025.0684252280837</v>
      </c>
      <c r="I28" s="8">
        <v>0</v>
      </c>
      <c r="J28" s="8">
        <f t="shared" si="9"/>
        <v>1950</v>
      </c>
      <c r="K28" s="8">
        <v>1950</v>
      </c>
    </row>
    <row r="29" spans="1:11" ht="18" customHeight="1" x14ac:dyDescent="0.15">
      <c r="A29" s="11" t="s">
        <v>46</v>
      </c>
      <c r="B29" s="8">
        <f t="shared" si="5"/>
        <v>56540</v>
      </c>
      <c r="C29" s="8">
        <v>65344422</v>
      </c>
      <c r="D29" s="8">
        <v>51781728</v>
      </c>
      <c r="E29" s="8">
        <f t="shared" si="6"/>
        <v>13562694</v>
      </c>
      <c r="F29" s="8">
        <v>880000</v>
      </c>
      <c r="G29" s="13">
        <f t="shared" si="7"/>
        <v>6.4249999999999998</v>
      </c>
      <c r="H29" s="8">
        <f t="shared" si="8"/>
        <v>871403.0895</v>
      </c>
      <c r="I29" s="8">
        <v>0</v>
      </c>
      <c r="J29" s="8">
        <f t="shared" si="9"/>
        <v>56540</v>
      </c>
      <c r="K29" s="8">
        <v>56540</v>
      </c>
    </row>
    <row r="30" spans="1:11" ht="18" customHeight="1" x14ac:dyDescent="0.15">
      <c r="A30" s="11" t="s">
        <v>33</v>
      </c>
      <c r="B30" s="8">
        <f t="shared" si="5"/>
        <v>665</v>
      </c>
      <c r="C30" s="8">
        <v>379314</v>
      </c>
      <c r="D30" s="8">
        <v>159597</v>
      </c>
      <c r="E30" s="8">
        <f t="shared" si="6"/>
        <v>219717</v>
      </c>
      <c r="F30" s="8">
        <v>95437</v>
      </c>
      <c r="G30" s="13">
        <f t="shared" si="7"/>
        <v>0.69679474417678677</v>
      </c>
      <c r="H30" s="8">
        <f t="shared" si="8"/>
        <v>1530.9765080629106</v>
      </c>
      <c r="I30" s="8">
        <v>0</v>
      </c>
      <c r="J30" s="8">
        <f t="shared" si="9"/>
        <v>665</v>
      </c>
      <c r="K30" s="8">
        <v>665</v>
      </c>
    </row>
    <row r="31" spans="1:11" ht="18" customHeight="1" x14ac:dyDescent="0.15">
      <c r="A31" s="11" t="s">
        <v>34</v>
      </c>
      <c r="B31" s="8">
        <f t="shared" si="5"/>
        <v>7400</v>
      </c>
      <c r="C31" s="8">
        <v>24346700000</v>
      </c>
      <c r="D31" s="8">
        <v>24022803000</v>
      </c>
      <c r="E31" s="8">
        <f t="shared" si="6"/>
        <v>323897000</v>
      </c>
      <c r="F31" s="8">
        <v>16602100</v>
      </c>
      <c r="G31" s="13">
        <f t="shared" si="7"/>
        <v>4.4572674541172502E-2</v>
      </c>
      <c r="H31" s="8">
        <f t="shared" si="8"/>
        <v>144369.55565862151</v>
      </c>
      <c r="I31" s="8">
        <v>0</v>
      </c>
      <c r="J31" s="8">
        <f t="shared" si="9"/>
        <v>7400</v>
      </c>
      <c r="K31" s="8">
        <v>7400</v>
      </c>
    </row>
    <row r="32" spans="1:11" ht="18" customHeight="1" x14ac:dyDescent="0.15">
      <c r="A32" s="11" t="s">
        <v>47</v>
      </c>
      <c r="B32" s="8">
        <f t="shared" si="5"/>
        <v>1081</v>
      </c>
      <c r="C32" s="8">
        <v>1178332</v>
      </c>
      <c r="D32" s="8">
        <v>201649</v>
      </c>
      <c r="E32" s="8">
        <f t="shared" si="6"/>
        <v>976683</v>
      </c>
      <c r="F32" s="8">
        <v>856729</v>
      </c>
      <c r="G32" s="13">
        <f t="shared" si="7"/>
        <v>0.12617758941275481</v>
      </c>
      <c r="H32" s="8">
        <f t="shared" si="8"/>
        <v>1232.3550656041762</v>
      </c>
      <c r="I32" s="8">
        <v>0</v>
      </c>
      <c r="J32" s="8">
        <f t="shared" si="9"/>
        <v>1081</v>
      </c>
      <c r="K32" s="8">
        <v>1081</v>
      </c>
    </row>
    <row r="33" spans="1:14" ht="18" customHeight="1" x14ac:dyDescent="0.15">
      <c r="A33" s="11" t="s">
        <v>35</v>
      </c>
      <c r="B33" s="8">
        <f t="shared" si="5"/>
        <v>11855</v>
      </c>
      <c r="C33" s="8">
        <v>340124745</v>
      </c>
      <c r="D33" s="8">
        <v>290502237</v>
      </c>
      <c r="E33" s="8">
        <f t="shared" si="6"/>
        <v>49622508</v>
      </c>
      <c r="F33" s="8">
        <v>5508065</v>
      </c>
      <c r="G33" s="13">
        <f t="shared" si="7"/>
        <v>0.21522984932095027</v>
      </c>
      <c r="H33" s="8">
        <f t="shared" si="8"/>
        <v>106802.4491976765</v>
      </c>
      <c r="I33" s="8">
        <v>0</v>
      </c>
      <c r="J33" s="8">
        <f t="shared" si="9"/>
        <v>11855</v>
      </c>
      <c r="K33" s="8">
        <v>11855</v>
      </c>
    </row>
    <row r="34" spans="1:14" ht="18" customHeight="1" x14ac:dyDescent="0.15">
      <c r="A34" s="11" t="s">
        <v>36</v>
      </c>
      <c r="B34" s="8">
        <f t="shared" si="5"/>
        <v>3285</v>
      </c>
      <c r="C34" s="8">
        <v>768300</v>
      </c>
      <c r="D34" s="8">
        <v>26116</v>
      </c>
      <c r="E34" s="8">
        <f t="shared" si="6"/>
        <v>742184</v>
      </c>
      <c r="F34" s="8">
        <v>500000</v>
      </c>
      <c r="G34" s="13">
        <f t="shared" si="7"/>
        <v>0.65700000000000003</v>
      </c>
      <c r="H34" s="8">
        <f t="shared" si="8"/>
        <v>4876.1488800000006</v>
      </c>
      <c r="I34" s="8">
        <v>0</v>
      </c>
      <c r="J34" s="8">
        <f t="shared" si="9"/>
        <v>3285</v>
      </c>
      <c r="K34" s="8">
        <v>3285</v>
      </c>
    </row>
    <row r="35" spans="1:14" ht="18" customHeight="1" x14ac:dyDescent="0.15">
      <c r="A35" s="11" t="s">
        <v>48</v>
      </c>
      <c r="B35" s="8">
        <f t="shared" si="5"/>
        <v>58</v>
      </c>
      <c r="C35" s="8">
        <v>4638084</v>
      </c>
      <c r="D35" s="8">
        <v>2186332</v>
      </c>
      <c r="E35" s="8">
        <f t="shared" si="6"/>
        <v>2451752</v>
      </c>
      <c r="F35" s="8">
        <v>105000</v>
      </c>
      <c r="G35" s="13">
        <f t="shared" si="7"/>
        <v>5.5238095238095239E-2</v>
      </c>
      <c r="H35" s="8">
        <f t="shared" si="8"/>
        <v>1354.3011047619048</v>
      </c>
      <c r="I35" s="8">
        <v>0</v>
      </c>
      <c r="J35" s="8">
        <f t="shared" si="9"/>
        <v>58</v>
      </c>
      <c r="K35" s="8">
        <v>58</v>
      </c>
    </row>
    <row r="36" spans="1:14" ht="18" customHeight="1" x14ac:dyDescent="0.15">
      <c r="A36" s="11" t="s">
        <v>37</v>
      </c>
      <c r="B36" s="8">
        <f t="shared" si="5"/>
        <v>615</v>
      </c>
      <c r="C36" s="8">
        <v>130115</v>
      </c>
      <c r="D36" s="8">
        <v>1154</v>
      </c>
      <c r="E36" s="8">
        <f t="shared" si="6"/>
        <v>128961</v>
      </c>
      <c r="F36" s="8">
        <v>100000</v>
      </c>
      <c r="G36" s="13">
        <f t="shared" si="7"/>
        <v>0.61499999999999999</v>
      </c>
      <c r="H36" s="8">
        <f t="shared" si="8"/>
        <v>793.11014999999998</v>
      </c>
      <c r="I36" s="8">
        <v>0</v>
      </c>
      <c r="J36" s="8">
        <f t="shared" si="9"/>
        <v>615</v>
      </c>
      <c r="K36" s="8">
        <v>615</v>
      </c>
    </row>
    <row r="37" spans="1:14" ht="18" customHeight="1" x14ac:dyDescent="0.15">
      <c r="A37" s="11" t="s">
        <v>38</v>
      </c>
      <c r="B37" s="8">
        <f t="shared" si="5"/>
        <v>815</v>
      </c>
      <c r="C37" s="8">
        <v>1792020</v>
      </c>
      <c r="D37" s="8">
        <v>7645</v>
      </c>
      <c r="E37" s="8">
        <f t="shared" si="6"/>
        <v>1784375</v>
      </c>
      <c r="F37" s="8">
        <v>1486448</v>
      </c>
      <c r="G37" s="13">
        <f t="shared" si="7"/>
        <v>5.4828692291960426E-2</v>
      </c>
      <c r="H37" s="8">
        <f t="shared" si="8"/>
        <v>978.34947808466882</v>
      </c>
      <c r="I37" s="8">
        <v>0</v>
      </c>
      <c r="J37" s="8">
        <f t="shared" si="9"/>
        <v>815</v>
      </c>
      <c r="K37" s="8">
        <v>815</v>
      </c>
    </row>
    <row r="38" spans="1:14" ht="18" customHeight="1" x14ac:dyDescent="0.15">
      <c r="A38" s="11" t="s">
        <v>39</v>
      </c>
      <c r="B38" s="8">
        <f t="shared" si="5"/>
        <v>2501</v>
      </c>
      <c r="C38" s="8">
        <v>1917926</v>
      </c>
      <c r="D38" s="8">
        <v>305</v>
      </c>
      <c r="E38" s="8">
        <f t="shared" si="6"/>
        <v>1917621</v>
      </c>
      <c r="F38" s="8">
        <v>1913459</v>
      </c>
      <c r="G38" s="13">
        <f t="shared" si="7"/>
        <v>0.13070570103670889</v>
      </c>
      <c r="H38" s="8">
        <f t="shared" si="8"/>
        <v>2506.4399712771474</v>
      </c>
      <c r="I38" s="8">
        <v>0</v>
      </c>
      <c r="J38" s="8">
        <f t="shared" si="9"/>
        <v>2501</v>
      </c>
      <c r="K38" s="8">
        <v>2501</v>
      </c>
    </row>
    <row r="39" spans="1:14" ht="18" customHeight="1" x14ac:dyDescent="0.15">
      <c r="A39" s="11" t="s">
        <v>40</v>
      </c>
      <c r="B39" s="8">
        <f t="shared" si="5"/>
        <v>130</v>
      </c>
      <c r="C39" s="8">
        <v>2983765</v>
      </c>
      <c r="D39" s="8">
        <v>735136</v>
      </c>
      <c r="E39" s="8">
        <f t="shared" si="6"/>
        <v>2248629</v>
      </c>
      <c r="F39" s="8">
        <v>400000</v>
      </c>
      <c r="G39" s="13">
        <f t="shared" si="7"/>
        <v>3.2500000000000001E-2</v>
      </c>
      <c r="H39" s="8">
        <f t="shared" si="8"/>
        <v>730.80442500000004</v>
      </c>
      <c r="I39" s="8">
        <v>0</v>
      </c>
      <c r="J39" s="8">
        <f t="shared" si="9"/>
        <v>130</v>
      </c>
      <c r="K39" s="8">
        <v>130</v>
      </c>
    </row>
    <row r="40" spans="1:14" ht="18" customHeight="1" x14ac:dyDescent="0.15">
      <c r="A40" s="11" t="s">
        <v>41</v>
      </c>
      <c r="B40" s="8">
        <f t="shared" si="5"/>
        <v>265</v>
      </c>
      <c r="C40" s="8">
        <v>75875</v>
      </c>
      <c r="D40" s="8">
        <v>0</v>
      </c>
      <c r="E40" s="8">
        <f t="shared" si="6"/>
        <v>75875</v>
      </c>
      <c r="F40" s="8">
        <v>105673</v>
      </c>
      <c r="G40" s="13">
        <f t="shared" si="7"/>
        <v>0.2507736129380258</v>
      </c>
      <c r="H40" s="8">
        <f t="shared" si="8"/>
        <v>190.27447881672705</v>
      </c>
      <c r="I40" s="8">
        <v>0</v>
      </c>
      <c r="J40" s="8">
        <f t="shared" si="9"/>
        <v>265</v>
      </c>
      <c r="K40" s="8">
        <v>265</v>
      </c>
    </row>
    <row r="41" spans="1:14" ht="18" customHeight="1" x14ac:dyDescent="0.15">
      <c r="A41" s="11" t="s">
        <v>43</v>
      </c>
      <c r="B41" s="8">
        <f t="shared" si="5"/>
        <v>9500</v>
      </c>
      <c r="C41" s="8">
        <v>1301190548</v>
      </c>
      <c r="D41" s="8">
        <v>1243891579</v>
      </c>
      <c r="E41" s="8">
        <f t="shared" si="6"/>
        <v>57298969</v>
      </c>
      <c r="F41" s="8">
        <v>6993245</v>
      </c>
      <c r="G41" s="13">
        <f t="shared" si="7"/>
        <v>0.13584537650261072</v>
      </c>
      <c r="H41" s="8">
        <f t="shared" si="8"/>
        <v>77838.000170164203</v>
      </c>
      <c r="I41" s="8">
        <v>0</v>
      </c>
      <c r="J41" s="8">
        <f t="shared" si="9"/>
        <v>9500</v>
      </c>
      <c r="K41" s="8">
        <v>9500</v>
      </c>
    </row>
    <row r="42" spans="1:14" ht="18" customHeight="1" x14ac:dyDescent="0.15">
      <c r="A42" s="11" t="s">
        <v>45</v>
      </c>
      <c r="B42" s="8">
        <f t="shared" si="5"/>
        <v>289</v>
      </c>
      <c r="C42" s="8">
        <v>3556122</v>
      </c>
      <c r="D42" s="8">
        <v>3317167</v>
      </c>
      <c r="E42" s="8">
        <f t="shared" si="6"/>
        <v>238955</v>
      </c>
      <c r="F42" s="8">
        <v>100000</v>
      </c>
      <c r="G42" s="13">
        <f>B42/F42*100</f>
        <v>0.28900000000000003</v>
      </c>
      <c r="H42" s="8">
        <f>E42*G42/100</f>
        <v>690.57995000000005</v>
      </c>
      <c r="I42" s="8">
        <v>0</v>
      </c>
      <c r="J42" s="8">
        <f t="shared" si="9"/>
        <v>289</v>
      </c>
      <c r="K42" s="8">
        <v>289</v>
      </c>
      <c r="L42" s="16"/>
      <c r="M42" s="17"/>
      <c r="N42" s="17"/>
    </row>
    <row r="43" spans="1:14" ht="18" customHeight="1" x14ac:dyDescent="0.15">
      <c r="A43" s="11" t="s">
        <v>44</v>
      </c>
      <c r="B43" s="8">
        <f t="shared" si="5"/>
        <v>1427</v>
      </c>
      <c r="C43" s="8">
        <v>1393611</v>
      </c>
      <c r="D43" s="8">
        <v>1044167</v>
      </c>
      <c r="E43" s="8">
        <f>C43-D43</f>
        <v>349444</v>
      </c>
      <c r="F43" s="8">
        <v>0</v>
      </c>
      <c r="G43" s="13">
        <v>0</v>
      </c>
      <c r="H43" s="8">
        <f t="shared" si="8"/>
        <v>0</v>
      </c>
      <c r="I43" s="8">
        <v>0</v>
      </c>
      <c r="J43" s="8">
        <f t="shared" si="9"/>
        <v>1427</v>
      </c>
      <c r="K43" s="8">
        <v>1427</v>
      </c>
      <c r="L43" s="16"/>
      <c r="M43" s="17"/>
      <c r="N43" s="17"/>
    </row>
    <row r="44" spans="1:14" ht="18" customHeight="1" x14ac:dyDescent="0.15">
      <c r="A44" s="12" t="s">
        <v>11</v>
      </c>
      <c r="B44" s="8">
        <f>SUM(B27:B43)</f>
        <v>103286</v>
      </c>
      <c r="C44" s="8">
        <f>SUM(C27:C43)</f>
        <v>26082053836</v>
      </c>
      <c r="D44" s="8">
        <f>SUM(D27:D43)</f>
        <v>25620967472</v>
      </c>
      <c r="E44" s="8">
        <f>SUM(E27:E43)</f>
        <v>461086364</v>
      </c>
      <c r="F44" s="8">
        <f>SUM(F27:F43)</f>
        <v>38517936</v>
      </c>
      <c r="G44" s="18">
        <f>B44/F44*100</f>
        <v>0.26815040141299368</v>
      </c>
      <c r="H44" s="8">
        <f>SUM(H27:H43)</f>
        <v>1226925.5601413962</v>
      </c>
      <c r="I44" s="8">
        <f>SUM(I27:I43)</f>
        <v>0</v>
      </c>
      <c r="J44" s="8">
        <f>SUM(J27:J43)</f>
        <v>103286</v>
      </c>
      <c r="K44" s="8">
        <f>SUM(K27:K43)</f>
        <v>103286</v>
      </c>
    </row>
  </sheetData>
  <phoneticPr fontId="4"/>
  <printOptions horizontalCentered="1"/>
  <pageMargins left="0.39370078740157483" right="0.39370078740157483" top="0.39370078740157483" bottom="0.39370078740157483" header="0.19685039370078741" footer="0.19685039370078741"/>
  <pageSetup paperSize="9" scale="73" orientation="landscape" r:id="rId1"/>
  <headerFoot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workbookViewId="0">
      <selection activeCell="E11" sqref="E11"/>
    </sheetView>
  </sheetViews>
  <sheetFormatPr defaultColWidth="8.875" defaultRowHeight="11.25" x14ac:dyDescent="0.15"/>
  <cols>
    <col min="1" max="1" width="22.875" style="5" customWidth="1"/>
    <col min="2" max="7" width="19.875" style="5" customWidth="1"/>
    <col min="8" max="16384" width="8.875" style="5"/>
  </cols>
  <sheetData>
    <row r="1" spans="1:7" ht="21" x14ac:dyDescent="0.2">
      <c r="A1" s="7" t="s">
        <v>58</v>
      </c>
    </row>
    <row r="2" spans="1:7" ht="13.5" x14ac:dyDescent="0.15">
      <c r="A2" s="6" t="s">
        <v>1</v>
      </c>
    </row>
    <row r="3" spans="1:7" ht="13.5" x14ac:dyDescent="0.15">
      <c r="A3" s="14" t="s">
        <v>50</v>
      </c>
    </row>
    <row r="4" spans="1:7" ht="13.5" x14ac:dyDescent="0.15">
      <c r="G4" s="2" t="s">
        <v>25</v>
      </c>
    </row>
    <row r="5" spans="1:7" ht="22.5" customHeight="1" x14ac:dyDescent="0.15">
      <c r="A5" s="4" t="s">
        <v>59</v>
      </c>
      <c r="B5" s="4" t="s">
        <v>60</v>
      </c>
      <c r="C5" s="4" t="s">
        <v>61</v>
      </c>
      <c r="D5" s="4" t="s">
        <v>62</v>
      </c>
      <c r="E5" s="4" t="s">
        <v>63</v>
      </c>
      <c r="F5" s="1" t="s">
        <v>64</v>
      </c>
      <c r="G5" s="1" t="s">
        <v>10</v>
      </c>
    </row>
    <row r="6" spans="1:7" ht="18" customHeight="1" x14ac:dyDescent="0.15">
      <c r="A6" s="20" t="s">
        <v>65</v>
      </c>
      <c r="B6" s="21">
        <f>2166681+2700000</f>
        <v>4866681</v>
      </c>
      <c r="C6" s="21">
        <v>2042195</v>
      </c>
      <c r="D6" s="22"/>
      <c r="E6" s="22"/>
      <c r="F6" s="21">
        <f>SUM(B6:E6)</f>
        <v>6908876</v>
      </c>
      <c r="G6" s="21">
        <v>6908876</v>
      </c>
    </row>
    <row r="7" spans="1:7" ht="18" customHeight="1" x14ac:dyDescent="0.15">
      <c r="A7" s="20" t="s">
        <v>66</v>
      </c>
      <c r="B7" s="21">
        <v>832340</v>
      </c>
      <c r="C7" s="21">
        <v>784518</v>
      </c>
      <c r="D7" s="22"/>
      <c r="E7" s="22"/>
      <c r="F7" s="21">
        <f t="shared" ref="F7:F24" si="0">SUM(B7:E7)</f>
        <v>1616858</v>
      </c>
      <c r="G7" s="21">
        <v>1616858</v>
      </c>
    </row>
    <row r="8" spans="1:7" ht="18" customHeight="1" x14ac:dyDescent="0.15">
      <c r="A8" s="20" t="s">
        <v>67</v>
      </c>
      <c r="B8" s="21">
        <v>26775</v>
      </c>
      <c r="C8" s="21">
        <v>25237</v>
      </c>
      <c r="D8" s="22"/>
      <c r="E8" s="22"/>
      <c r="F8" s="21">
        <f>SUM(B8:E8)</f>
        <v>52012</v>
      </c>
      <c r="G8" s="21">
        <v>52012</v>
      </c>
    </row>
    <row r="9" spans="1:7" ht="18" customHeight="1" x14ac:dyDescent="0.15">
      <c r="A9" s="20" t="s">
        <v>68</v>
      </c>
      <c r="B9" s="21">
        <v>405477</v>
      </c>
      <c r="C9" s="21">
        <v>382181</v>
      </c>
      <c r="D9" s="22"/>
      <c r="E9" s="22"/>
      <c r="F9" s="21">
        <f t="shared" si="0"/>
        <v>787658</v>
      </c>
      <c r="G9" s="21">
        <v>787658</v>
      </c>
    </row>
    <row r="10" spans="1:7" ht="18" customHeight="1" x14ac:dyDescent="0.15">
      <c r="A10" s="20" t="s">
        <v>69</v>
      </c>
      <c r="B10" s="21">
        <f>8509+1</f>
        <v>8510</v>
      </c>
      <c r="C10" s="21">
        <f>8021-1</f>
        <v>8020</v>
      </c>
      <c r="D10" s="22"/>
      <c r="E10" s="22"/>
      <c r="F10" s="21">
        <f t="shared" si="0"/>
        <v>16530</v>
      </c>
      <c r="G10" s="21">
        <v>16530</v>
      </c>
    </row>
    <row r="11" spans="1:7" ht="18" customHeight="1" x14ac:dyDescent="0.15">
      <c r="A11" s="20" t="s">
        <v>70</v>
      </c>
      <c r="B11" s="21">
        <v>13243</v>
      </c>
      <c r="C11" s="21">
        <f>12482+1</f>
        <v>12483</v>
      </c>
      <c r="D11" s="22"/>
      <c r="E11" s="22"/>
      <c r="F11" s="21">
        <f t="shared" si="0"/>
        <v>25726</v>
      </c>
      <c r="G11" s="21">
        <v>25726</v>
      </c>
    </row>
    <row r="12" spans="1:7" ht="18" customHeight="1" x14ac:dyDescent="0.15">
      <c r="A12" s="20" t="s">
        <v>71</v>
      </c>
      <c r="B12" s="21">
        <v>195198</v>
      </c>
      <c r="C12" s="21">
        <v>46595</v>
      </c>
      <c r="D12" s="21">
        <v>132959</v>
      </c>
      <c r="E12" s="22"/>
      <c r="F12" s="21">
        <f>SUM(B12:E12)</f>
        <v>374752</v>
      </c>
      <c r="G12" s="21">
        <v>374752</v>
      </c>
    </row>
    <row r="13" spans="1:7" ht="18" customHeight="1" x14ac:dyDescent="0.15">
      <c r="A13" s="20" t="s">
        <v>72</v>
      </c>
      <c r="B13" s="21">
        <v>15</v>
      </c>
      <c r="C13" s="21">
        <v>15</v>
      </c>
      <c r="D13" s="21"/>
      <c r="E13" s="22"/>
      <c r="F13" s="21">
        <f t="shared" si="0"/>
        <v>30</v>
      </c>
      <c r="G13" s="21">
        <v>30</v>
      </c>
    </row>
    <row r="14" spans="1:7" ht="18" customHeight="1" x14ac:dyDescent="0.15">
      <c r="A14" s="20" t="s">
        <v>73</v>
      </c>
      <c r="B14" s="21">
        <v>2833</v>
      </c>
      <c r="C14" s="21">
        <v>2671</v>
      </c>
      <c r="D14" s="21"/>
      <c r="E14" s="22"/>
      <c r="F14" s="21">
        <f t="shared" si="0"/>
        <v>5504</v>
      </c>
      <c r="G14" s="21">
        <v>5504</v>
      </c>
    </row>
    <row r="15" spans="1:7" ht="18" customHeight="1" x14ac:dyDescent="0.15">
      <c r="A15" s="20" t="s">
        <v>74</v>
      </c>
      <c r="B15" s="21">
        <v>467</v>
      </c>
      <c r="C15" s="21">
        <f>440+1</f>
        <v>441</v>
      </c>
      <c r="D15" s="21"/>
      <c r="E15" s="22"/>
      <c r="F15" s="21">
        <f t="shared" si="0"/>
        <v>908</v>
      </c>
      <c r="G15" s="21">
        <v>908</v>
      </c>
    </row>
    <row r="16" spans="1:7" ht="18" customHeight="1" x14ac:dyDescent="0.15">
      <c r="A16" s="20" t="s">
        <v>75</v>
      </c>
      <c r="B16" s="21">
        <v>15444</v>
      </c>
      <c r="C16" s="21">
        <v>14556</v>
      </c>
      <c r="D16" s="21"/>
      <c r="E16" s="22"/>
      <c r="F16" s="21">
        <f t="shared" si="0"/>
        <v>30000</v>
      </c>
      <c r="G16" s="21">
        <v>30000</v>
      </c>
    </row>
    <row r="17" spans="1:7" ht="18" customHeight="1" x14ac:dyDescent="0.15">
      <c r="A17" s="20" t="s">
        <v>76</v>
      </c>
      <c r="B17" s="21">
        <v>24611</v>
      </c>
      <c r="C17" s="21">
        <v>23197</v>
      </c>
      <c r="D17" s="22"/>
      <c r="E17" s="22"/>
      <c r="F17" s="21">
        <f t="shared" si="0"/>
        <v>47808</v>
      </c>
      <c r="G17" s="21">
        <v>47808</v>
      </c>
    </row>
    <row r="18" spans="1:7" ht="18" customHeight="1" x14ac:dyDescent="0.15">
      <c r="A18" s="20" t="s">
        <v>77</v>
      </c>
      <c r="B18" s="21">
        <f>2130140+190000+1</f>
        <v>2320141</v>
      </c>
      <c r="C18" s="21">
        <f>1253718-1</f>
        <v>1253717</v>
      </c>
      <c r="D18" s="22"/>
      <c r="E18" s="22"/>
      <c r="F18" s="21">
        <f t="shared" si="0"/>
        <v>3573858</v>
      </c>
      <c r="G18" s="21">
        <v>3573858</v>
      </c>
    </row>
    <row r="19" spans="1:7" ht="18" customHeight="1" x14ac:dyDescent="0.15">
      <c r="A19" s="20" t="s">
        <v>78</v>
      </c>
      <c r="B19" s="21">
        <v>37476</v>
      </c>
      <c r="C19" s="21">
        <v>34523</v>
      </c>
      <c r="D19" s="22"/>
      <c r="E19" s="22"/>
      <c r="F19" s="21">
        <f t="shared" si="0"/>
        <v>71999</v>
      </c>
      <c r="G19" s="21">
        <v>71999</v>
      </c>
    </row>
    <row r="20" spans="1:7" ht="18" customHeight="1" x14ac:dyDescent="0.15">
      <c r="A20" s="20" t="s">
        <v>79</v>
      </c>
      <c r="B20" s="21">
        <v>1523469</v>
      </c>
      <c r="C20" s="21">
        <v>1435939</v>
      </c>
      <c r="D20" s="22"/>
      <c r="E20" s="22"/>
      <c r="F20" s="21">
        <f t="shared" si="0"/>
        <v>2959408</v>
      </c>
      <c r="G20" s="21">
        <v>2959408</v>
      </c>
    </row>
    <row r="21" spans="1:7" ht="18" customHeight="1" x14ac:dyDescent="0.15">
      <c r="A21" s="20" t="s">
        <v>80</v>
      </c>
      <c r="B21" s="21">
        <v>8360</v>
      </c>
      <c r="C21" s="21">
        <v>7880</v>
      </c>
      <c r="D21" s="22"/>
      <c r="E21" s="22"/>
      <c r="F21" s="21">
        <f t="shared" si="0"/>
        <v>16240</v>
      </c>
      <c r="G21" s="21">
        <v>16240</v>
      </c>
    </row>
    <row r="22" spans="1:7" ht="18" customHeight="1" x14ac:dyDescent="0.15">
      <c r="A22" s="20" t="s">
        <v>81</v>
      </c>
      <c r="B22" s="21">
        <v>38862</v>
      </c>
      <c r="C22" s="21">
        <v>36629</v>
      </c>
      <c r="D22" s="22"/>
      <c r="E22" s="22"/>
      <c r="F22" s="21">
        <f t="shared" si="0"/>
        <v>75491</v>
      </c>
      <c r="G22" s="21">
        <v>75491</v>
      </c>
    </row>
    <row r="23" spans="1:7" ht="18" customHeight="1" x14ac:dyDescent="0.15">
      <c r="A23" s="20" t="s">
        <v>82</v>
      </c>
      <c r="B23" s="21">
        <v>28330</v>
      </c>
      <c r="C23" s="21">
        <v>26702</v>
      </c>
      <c r="D23" s="22"/>
      <c r="E23" s="22"/>
      <c r="F23" s="21">
        <f t="shared" si="0"/>
        <v>55032</v>
      </c>
      <c r="G23" s="21">
        <v>55032</v>
      </c>
    </row>
    <row r="24" spans="1:7" ht="18" customHeight="1" x14ac:dyDescent="0.15">
      <c r="A24" s="20" t="s">
        <v>83</v>
      </c>
      <c r="B24" s="21">
        <v>54413</v>
      </c>
      <c r="C24" s="21">
        <v>51287</v>
      </c>
      <c r="D24" s="22"/>
      <c r="E24" s="22"/>
      <c r="F24" s="21">
        <f t="shared" si="0"/>
        <v>105700</v>
      </c>
      <c r="G24" s="21">
        <v>105700</v>
      </c>
    </row>
    <row r="25" spans="1:7" ht="18" customHeight="1" x14ac:dyDescent="0.15">
      <c r="A25" s="23" t="s">
        <v>11</v>
      </c>
      <c r="B25" s="24">
        <f>SUM(B6:B24)</f>
        <v>10402645</v>
      </c>
      <c r="C25" s="24">
        <f>SUM(C6:C24)</f>
        <v>6188786</v>
      </c>
      <c r="D25" s="25">
        <f>SUM(D6:D24)</f>
        <v>132959</v>
      </c>
      <c r="E25" s="25"/>
      <c r="F25" s="24">
        <f>SUM(F6:F24)</f>
        <v>16724390</v>
      </c>
      <c r="G25" s="25">
        <f>SUM(G6:G24)</f>
        <v>16724390</v>
      </c>
    </row>
  </sheetData>
  <phoneticPr fontId="4"/>
  <printOptions horizontalCentered="1"/>
  <pageMargins left="0.39370078740157483" right="0.39370078740157483" top="0.39370078740157483" bottom="0.39370078740157483" header="0.19685039370078741" footer="0.19685039370078741"/>
  <pageSetup paperSize="9" scale="99" fitToHeight="0" orientation="landscape" r:id="rId1"/>
  <headerFoot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tabSelected="1" workbookViewId="0">
      <selection activeCell="E11" sqref="E11"/>
    </sheetView>
  </sheetViews>
  <sheetFormatPr defaultColWidth="8.875" defaultRowHeight="11.25" x14ac:dyDescent="0.15"/>
  <cols>
    <col min="1" max="1" width="30.875" style="5" customWidth="1"/>
    <col min="2" max="6" width="19.875" style="5" customWidth="1"/>
    <col min="7" max="16384" width="8.875" style="5"/>
  </cols>
  <sheetData>
    <row r="1" spans="1:6" ht="21" x14ac:dyDescent="0.2">
      <c r="A1" s="7" t="s">
        <v>84</v>
      </c>
    </row>
    <row r="2" spans="1:6" ht="13.5" x14ac:dyDescent="0.15">
      <c r="A2" s="6" t="s">
        <v>1</v>
      </c>
    </row>
    <row r="3" spans="1:6" ht="13.5" x14ac:dyDescent="0.15">
      <c r="A3" s="6" t="s">
        <v>50</v>
      </c>
    </row>
    <row r="4" spans="1:6" ht="13.5" x14ac:dyDescent="0.15">
      <c r="F4" s="2" t="s">
        <v>25</v>
      </c>
    </row>
    <row r="5" spans="1:6" ht="22.5" customHeight="1" x14ac:dyDescent="0.15">
      <c r="A5" s="60" t="s">
        <v>85</v>
      </c>
      <c r="B5" s="60" t="s">
        <v>86</v>
      </c>
      <c r="C5" s="60"/>
      <c r="D5" s="60" t="s">
        <v>87</v>
      </c>
      <c r="E5" s="60"/>
      <c r="F5" s="61" t="s">
        <v>88</v>
      </c>
    </row>
    <row r="6" spans="1:6" ht="22.5" customHeight="1" x14ac:dyDescent="0.15">
      <c r="A6" s="60"/>
      <c r="B6" s="4" t="s">
        <v>89</v>
      </c>
      <c r="C6" s="1" t="s">
        <v>90</v>
      </c>
      <c r="D6" s="4" t="s">
        <v>89</v>
      </c>
      <c r="E6" s="1" t="s">
        <v>90</v>
      </c>
      <c r="F6" s="60"/>
    </row>
    <row r="7" spans="1:6" ht="18" customHeight="1" x14ac:dyDescent="0.15">
      <c r="A7" s="26" t="s">
        <v>91</v>
      </c>
      <c r="B7" s="27"/>
      <c r="C7" s="27"/>
      <c r="D7" s="27"/>
      <c r="E7" s="27"/>
      <c r="F7" s="27"/>
    </row>
    <row r="8" spans="1:6" ht="18" customHeight="1" x14ac:dyDescent="0.15">
      <c r="A8" s="26" t="s">
        <v>92</v>
      </c>
      <c r="B8" s="27">
        <v>20730</v>
      </c>
      <c r="C8" s="27"/>
      <c r="D8" s="27">
        <v>1170</v>
      </c>
      <c r="E8" s="27"/>
      <c r="F8" s="27">
        <f>B8+D8</f>
        <v>21900</v>
      </c>
    </row>
    <row r="9" spans="1:6" ht="18" customHeight="1" x14ac:dyDescent="0.15">
      <c r="A9" s="26" t="s">
        <v>93</v>
      </c>
      <c r="B9" s="27">
        <v>233700</v>
      </c>
      <c r="C9" s="27"/>
      <c r="D9" s="27">
        <v>22800</v>
      </c>
      <c r="E9" s="27"/>
      <c r="F9" s="27">
        <f t="shared" ref="F9" si="0">B9+D9</f>
        <v>256500</v>
      </c>
    </row>
    <row r="10" spans="1:6" ht="18" customHeight="1" x14ac:dyDescent="0.15">
      <c r="A10" s="26" t="s">
        <v>94</v>
      </c>
      <c r="B10" s="27">
        <v>702</v>
      </c>
      <c r="C10" s="27"/>
      <c r="D10" s="27">
        <v>240</v>
      </c>
      <c r="E10" s="27"/>
      <c r="F10" s="27">
        <f>B10+D10</f>
        <v>942</v>
      </c>
    </row>
    <row r="11" spans="1:6" ht="18" customHeight="1" x14ac:dyDescent="0.15">
      <c r="A11" s="28" t="s">
        <v>95</v>
      </c>
      <c r="B11" s="27">
        <v>44010</v>
      </c>
      <c r="C11" s="27"/>
      <c r="D11" s="27">
        <v>6440</v>
      </c>
      <c r="E11" s="27"/>
      <c r="F11" s="27">
        <f>B11+D11</f>
        <v>50450</v>
      </c>
    </row>
    <row r="12" spans="1:6" ht="18" customHeight="1" x14ac:dyDescent="0.15">
      <c r="A12" s="23" t="s">
        <v>11</v>
      </c>
      <c r="B12" s="27">
        <f>SUM(B8:B11)</f>
        <v>299142</v>
      </c>
      <c r="C12" s="27"/>
      <c r="D12" s="27">
        <f t="shared" ref="D12:F12" si="1">SUM(D8:D11)</f>
        <v>30650</v>
      </c>
      <c r="E12" s="27"/>
      <c r="F12" s="27">
        <f t="shared" si="1"/>
        <v>329792</v>
      </c>
    </row>
  </sheetData>
  <mergeCells count="4">
    <mergeCell ref="A5:A6"/>
    <mergeCell ref="B5:C5"/>
    <mergeCell ref="D5:E5"/>
    <mergeCell ref="F5:F6"/>
  </mergeCells>
  <phoneticPr fontId="4"/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tabSelected="1" workbookViewId="0">
      <selection activeCell="E11" sqref="E11"/>
    </sheetView>
  </sheetViews>
  <sheetFormatPr defaultColWidth="8.875" defaultRowHeight="11.25" x14ac:dyDescent="0.15"/>
  <cols>
    <col min="1" max="1" width="30.875" style="5" customWidth="1"/>
    <col min="2" max="3" width="19.875" style="5" customWidth="1"/>
    <col min="4" max="16384" width="8.875" style="5"/>
  </cols>
  <sheetData>
    <row r="1" spans="1:3" ht="21" x14ac:dyDescent="0.2">
      <c r="A1" s="7" t="s">
        <v>96</v>
      </c>
    </row>
    <row r="2" spans="1:3" ht="13.5" x14ac:dyDescent="0.15">
      <c r="A2" s="6" t="s">
        <v>1</v>
      </c>
    </row>
    <row r="3" spans="1:3" ht="13.5" x14ac:dyDescent="0.15">
      <c r="A3" s="6" t="s">
        <v>50</v>
      </c>
    </row>
    <row r="4" spans="1:3" ht="13.5" x14ac:dyDescent="0.15">
      <c r="C4" s="2" t="s">
        <v>25</v>
      </c>
    </row>
    <row r="5" spans="1:3" ht="22.5" customHeight="1" x14ac:dyDescent="0.15">
      <c r="A5" s="4" t="s">
        <v>85</v>
      </c>
      <c r="B5" s="4" t="s">
        <v>89</v>
      </c>
      <c r="C5" s="4" t="s">
        <v>97</v>
      </c>
    </row>
    <row r="6" spans="1:3" ht="18" customHeight="1" x14ac:dyDescent="0.15">
      <c r="A6" s="26" t="s">
        <v>98</v>
      </c>
      <c r="B6" s="29"/>
      <c r="C6" s="29"/>
    </row>
    <row r="7" spans="1:3" ht="18" customHeight="1" x14ac:dyDescent="0.15">
      <c r="A7" s="26" t="s">
        <v>99</v>
      </c>
      <c r="B7" s="29">
        <v>381611</v>
      </c>
      <c r="C7" s="29" t="s">
        <v>57</v>
      </c>
    </row>
    <row r="8" spans="1:3" ht="18" customHeight="1" x14ac:dyDescent="0.15">
      <c r="A8" s="28" t="s">
        <v>100</v>
      </c>
      <c r="B8" s="29">
        <v>2952</v>
      </c>
      <c r="C8" s="29" t="s">
        <v>57</v>
      </c>
    </row>
    <row r="9" spans="1:3" ht="18" customHeight="1" thickBot="1" x14ac:dyDescent="0.2">
      <c r="A9" s="30" t="s">
        <v>101</v>
      </c>
      <c r="B9" s="31">
        <f>SUM(B7:B8)</f>
        <v>384563</v>
      </c>
      <c r="C9" s="31"/>
    </row>
    <row r="10" spans="1:3" ht="18" customHeight="1" thickTop="1" x14ac:dyDescent="0.15">
      <c r="A10" s="26" t="s">
        <v>102</v>
      </c>
      <c r="B10" s="29"/>
      <c r="C10" s="29"/>
    </row>
    <row r="11" spans="1:3" ht="18" customHeight="1" x14ac:dyDescent="0.15">
      <c r="A11" s="26" t="s">
        <v>103</v>
      </c>
      <c r="B11" s="29">
        <v>23819</v>
      </c>
      <c r="C11" s="29">
        <v>5108</v>
      </c>
    </row>
    <row r="12" spans="1:3" ht="18" customHeight="1" x14ac:dyDescent="0.15">
      <c r="A12" s="26" t="s">
        <v>104</v>
      </c>
      <c r="B12" s="29">
        <v>170696</v>
      </c>
      <c r="C12" s="29">
        <v>74423</v>
      </c>
    </row>
    <row r="13" spans="1:3" ht="18" customHeight="1" x14ac:dyDescent="0.15">
      <c r="A13" s="26" t="s">
        <v>105</v>
      </c>
      <c r="B13" s="29">
        <v>6234</v>
      </c>
      <c r="C13" s="29">
        <v>2363</v>
      </c>
    </row>
    <row r="14" spans="1:3" ht="18" customHeight="1" x14ac:dyDescent="0.15">
      <c r="A14" s="26" t="s">
        <v>106</v>
      </c>
      <c r="B14" s="29" t="s">
        <v>57</v>
      </c>
      <c r="C14" s="29" t="s">
        <v>57</v>
      </c>
    </row>
    <row r="15" spans="1:3" ht="18" customHeight="1" x14ac:dyDescent="0.15">
      <c r="A15" s="26" t="s">
        <v>107</v>
      </c>
      <c r="B15" s="29">
        <v>1064</v>
      </c>
      <c r="C15" s="29" t="s">
        <v>57</v>
      </c>
    </row>
    <row r="16" spans="1:3" ht="18" customHeight="1" x14ac:dyDescent="0.15">
      <c r="A16" s="26" t="s">
        <v>108</v>
      </c>
      <c r="B16" s="29">
        <v>35162</v>
      </c>
      <c r="C16" s="29" t="s">
        <v>57</v>
      </c>
    </row>
    <row r="17" spans="1:3" ht="18" customHeight="1" x14ac:dyDescent="0.15">
      <c r="A17" s="26" t="s">
        <v>109</v>
      </c>
      <c r="B17" s="29">
        <v>34</v>
      </c>
      <c r="C17" s="29" t="s">
        <v>57</v>
      </c>
    </row>
    <row r="18" spans="1:3" ht="18" customHeight="1" x14ac:dyDescent="0.15">
      <c r="A18" s="26" t="s">
        <v>110</v>
      </c>
      <c r="B18" s="29">
        <v>9236</v>
      </c>
      <c r="C18" s="29" t="s">
        <v>57</v>
      </c>
    </row>
    <row r="19" spans="1:3" ht="18" customHeight="1" thickBot="1" x14ac:dyDescent="0.2">
      <c r="A19" s="30" t="s">
        <v>101</v>
      </c>
      <c r="B19" s="31">
        <f>SUM(B11:B18)</f>
        <v>246245</v>
      </c>
      <c r="C19" s="31">
        <f>SUM(C11:C18)</f>
        <v>81894</v>
      </c>
    </row>
    <row r="20" spans="1:3" ht="18" customHeight="1" thickTop="1" x14ac:dyDescent="0.15">
      <c r="A20" s="23" t="s">
        <v>11</v>
      </c>
      <c r="B20" s="29">
        <f>B9+B19</f>
        <v>630808</v>
      </c>
      <c r="C20" s="29">
        <f>C9+C19</f>
        <v>81894</v>
      </c>
    </row>
  </sheetData>
  <phoneticPr fontId="4"/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tabSelected="1" topLeftCell="A5" workbookViewId="0">
      <selection activeCell="E11" sqref="E11"/>
    </sheetView>
  </sheetViews>
  <sheetFormatPr defaultColWidth="8.875" defaultRowHeight="11.25" x14ac:dyDescent="0.15"/>
  <cols>
    <col min="1" max="1" width="30.875" style="5" customWidth="1"/>
    <col min="2" max="3" width="19.875" style="5" customWidth="1"/>
    <col min="4" max="16384" width="8.875" style="5"/>
  </cols>
  <sheetData>
    <row r="1" spans="1:3" ht="21" x14ac:dyDescent="0.2">
      <c r="A1" s="7" t="s">
        <v>111</v>
      </c>
    </row>
    <row r="2" spans="1:3" ht="13.5" x14ac:dyDescent="0.15">
      <c r="A2" s="6" t="s">
        <v>1</v>
      </c>
    </row>
    <row r="3" spans="1:3" ht="13.5" x14ac:dyDescent="0.15">
      <c r="A3" s="6" t="s">
        <v>50</v>
      </c>
    </row>
    <row r="4" spans="1:3" ht="13.5" x14ac:dyDescent="0.15">
      <c r="C4" s="2" t="s">
        <v>25</v>
      </c>
    </row>
    <row r="5" spans="1:3" ht="22.5" customHeight="1" x14ac:dyDescent="0.15">
      <c r="A5" s="4" t="s">
        <v>85</v>
      </c>
      <c r="B5" s="4" t="s">
        <v>89</v>
      </c>
      <c r="C5" s="4" t="s">
        <v>97</v>
      </c>
    </row>
    <row r="6" spans="1:3" ht="18" customHeight="1" x14ac:dyDescent="0.15">
      <c r="A6" s="26" t="s">
        <v>98</v>
      </c>
      <c r="B6" s="29"/>
      <c r="C6" s="29"/>
    </row>
    <row r="7" spans="1:3" ht="18" customHeight="1" x14ac:dyDescent="0.15">
      <c r="A7" s="26" t="s">
        <v>99</v>
      </c>
      <c r="B7" s="29">
        <v>1232</v>
      </c>
      <c r="C7" s="29" t="s">
        <v>57</v>
      </c>
    </row>
    <row r="8" spans="1:3" ht="18" customHeight="1" x14ac:dyDescent="0.15">
      <c r="A8" s="28" t="s">
        <v>100</v>
      </c>
      <c r="B8" s="29">
        <v>170</v>
      </c>
      <c r="C8" s="29" t="s">
        <v>57</v>
      </c>
    </row>
    <row r="9" spans="1:3" ht="18" customHeight="1" thickBot="1" x14ac:dyDescent="0.2">
      <c r="A9" s="30" t="s">
        <v>101</v>
      </c>
      <c r="B9" s="31">
        <f>SUM(B7:B8)</f>
        <v>1402</v>
      </c>
      <c r="C9" s="31"/>
    </row>
    <row r="10" spans="1:3" ht="18" customHeight="1" thickTop="1" x14ac:dyDescent="0.15">
      <c r="A10" s="26" t="s">
        <v>102</v>
      </c>
      <c r="B10" s="29"/>
      <c r="C10" s="29"/>
    </row>
    <row r="11" spans="1:3" ht="18" customHeight="1" x14ac:dyDescent="0.15">
      <c r="A11" s="26" t="s">
        <v>103</v>
      </c>
      <c r="B11" s="29">
        <v>12508</v>
      </c>
      <c r="C11" s="29">
        <v>2596</v>
      </c>
    </row>
    <row r="12" spans="1:3" ht="18" customHeight="1" x14ac:dyDescent="0.15">
      <c r="A12" s="26" t="s">
        <v>104</v>
      </c>
      <c r="B12" s="29">
        <v>46816</v>
      </c>
      <c r="C12" s="29">
        <v>20412</v>
      </c>
    </row>
    <row r="13" spans="1:3" ht="18" customHeight="1" x14ac:dyDescent="0.15">
      <c r="A13" s="26" t="s">
        <v>105</v>
      </c>
      <c r="B13" s="29">
        <v>2965</v>
      </c>
      <c r="C13" s="29">
        <v>1124</v>
      </c>
    </row>
    <row r="14" spans="1:3" ht="18" customHeight="1" x14ac:dyDescent="0.15">
      <c r="A14" s="26" t="s">
        <v>106</v>
      </c>
      <c r="B14" s="29">
        <v>2032</v>
      </c>
      <c r="C14" s="29" t="s">
        <v>57</v>
      </c>
    </row>
    <row r="15" spans="1:3" ht="18" customHeight="1" x14ac:dyDescent="0.15">
      <c r="A15" s="26" t="s">
        <v>107</v>
      </c>
      <c r="B15" s="29">
        <v>343</v>
      </c>
      <c r="C15" s="29" t="s">
        <v>57</v>
      </c>
    </row>
    <row r="16" spans="1:3" ht="18" customHeight="1" x14ac:dyDescent="0.15">
      <c r="A16" s="26" t="s">
        <v>108</v>
      </c>
      <c r="B16" s="29">
        <v>10867</v>
      </c>
      <c r="C16" s="29" t="s">
        <v>57</v>
      </c>
    </row>
    <row r="17" spans="1:3" ht="18" customHeight="1" x14ac:dyDescent="0.15">
      <c r="A17" s="26" t="s">
        <v>109</v>
      </c>
      <c r="B17" s="29">
        <v>204</v>
      </c>
      <c r="C17" s="29" t="s">
        <v>57</v>
      </c>
    </row>
    <row r="18" spans="1:3" ht="18" customHeight="1" x14ac:dyDescent="0.15">
      <c r="A18" s="26" t="s">
        <v>110</v>
      </c>
      <c r="B18" s="29">
        <v>3258</v>
      </c>
      <c r="C18" s="29" t="s">
        <v>57</v>
      </c>
    </row>
    <row r="19" spans="1:3" ht="18" customHeight="1" thickBot="1" x14ac:dyDescent="0.2">
      <c r="A19" s="30" t="s">
        <v>101</v>
      </c>
      <c r="B19" s="31">
        <f>SUM(B11:B18)</f>
        <v>78993</v>
      </c>
      <c r="C19" s="31">
        <f>SUM(C11:C18)</f>
        <v>24132</v>
      </c>
    </row>
    <row r="20" spans="1:3" ht="18" customHeight="1" thickTop="1" x14ac:dyDescent="0.15">
      <c r="A20" s="23" t="s">
        <v>11</v>
      </c>
      <c r="B20" s="29">
        <f>B9+B19</f>
        <v>80395</v>
      </c>
      <c r="C20" s="29">
        <f>C9+C19</f>
        <v>24132</v>
      </c>
    </row>
  </sheetData>
  <phoneticPr fontId="4"/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zoomScale="90" zoomScaleNormal="90" workbookViewId="0">
      <selection activeCell="E11" sqref="E11"/>
    </sheetView>
  </sheetViews>
  <sheetFormatPr defaultColWidth="8.875" defaultRowHeight="11.25" x14ac:dyDescent="0.15"/>
  <cols>
    <col min="1" max="1" width="20.875" style="5" customWidth="1"/>
    <col min="2" max="2" width="14.875" style="5" customWidth="1"/>
    <col min="3" max="3" width="16.875" style="5" customWidth="1"/>
    <col min="4" max="11" width="14.875" style="5" customWidth="1"/>
    <col min="12" max="16384" width="8.875" style="5"/>
  </cols>
  <sheetData>
    <row r="1" spans="1:11" ht="21" x14ac:dyDescent="0.2">
      <c r="A1" s="7" t="s">
        <v>112</v>
      </c>
    </row>
    <row r="2" spans="1:11" ht="13.5" x14ac:dyDescent="0.15">
      <c r="A2" s="6" t="s">
        <v>1</v>
      </c>
    </row>
    <row r="3" spans="1:11" ht="13.5" x14ac:dyDescent="0.15">
      <c r="A3" s="14" t="s">
        <v>113</v>
      </c>
    </row>
    <row r="4" spans="1:11" ht="13.5" x14ac:dyDescent="0.15">
      <c r="K4" s="2" t="s">
        <v>25</v>
      </c>
    </row>
    <row r="5" spans="1:11" ht="22.5" customHeight="1" x14ac:dyDescent="0.15">
      <c r="A5" s="60" t="s">
        <v>59</v>
      </c>
      <c r="B5" s="62" t="s">
        <v>114</v>
      </c>
      <c r="C5" s="32"/>
      <c r="D5" s="60" t="s">
        <v>115</v>
      </c>
      <c r="E5" s="61" t="s">
        <v>116</v>
      </c>
      <c r="F5" s="60" t="s">
        <v>117</v>
      </c>
      <c r="G5" s="61" t="s">
        <v>118</v>
      </c>
      <c r="H5" s="62" t="s">
        <v>119</v>
      </c>
      <c r="I5" s="33"/>
      <c r="J5" s="34"/>
      <c r="K5" s="60" t="s">
        <v>63</v>
      </c>
    </row>
    <row r="6" spans="1:11" ht="22.5" customHeight="1" x14ac:dyDescent="0.15">
      <c r="A6" s="60"/>
      <c r="B6" s="60"/>
      <c r="C6" s="35" t="s">
        <v>120</v>
      </c>
      <c r="D6" s="60"/>
      <c r="E6" s="60"/>
      <c r="F6" s="60"/>
      <c r="G6" s="60"/>
      <c r="H6" s="60"/>
      <c r="I6" s="4" t="s">
        <v>121</v>
      </c>
      <c r="J6" s="4" t="s">
        <v>122</v>
      </c>
      <c r="K6" s="60"/>
    </row>
    <row r="7" spans="1:11" ht="18" customHeight="1" x14ac:dyDescent="0.15">
      <c r="A7" s="26" t="s">
        <v>123</v>
      </c>
      <c r="B7" s="29"/>
      <c r="C7" s="36"/>
      <c r="D7" s="29"/>
      <c r="E7" s="29"/>
      <c r="F7" s="29"/>
      <c r="G7" s="29"/>
      <c r="H7" s="29"/>
      <c r="I7" s="29"/>
      <c r="J7" s="29"/>
      <c r="K7" s="29"/>
    </row>
    <row r="8" spans="1:11" ht="18" customHeight="1" x14ac:dyDescent="0.15">
      <c r="A8" s="26" t="s">
        <v>124</v>
      </c>
      <c r="B8" s="27">
        <v>188175</v>
      </c>
      <c r="C8" s="37">
        <v>25296</v>
      </c>
      <c r="D8" s="27">
        <v>142445</v>
      </c>
      <c r="E8" s="27" t="s">
        <v>57</v>
      </c>
      <c r="F8" s="27">
        <v>6300</v>
      </c>
      <c r="G8" s="27">
        <v>39430</v>
      </c>
      <c r="H8" s="27" t="s">
        <v>57</v>
      </c>
      <c r="I8" s="27" t="s">
        <v>57</v>
      </c>
      <c r="J8" s="27" t="s">
        <v>57</v>
      </c>
      <c r="K8" s="27" t="s">
        <v>57</v>
      </c>
    </row>
    <row r="9" spans="1:11" ht="18" customHeight="1" x14ac:dyDescent="0.15">
      <c r="A9" s="26" t="s">
        <v>125</v>
      </c>
      <c r="B9" s="27">
        <v>120419</v>
      </c>
      <c r="C9" s="37">
        <v>41317</v>
      </c>
      <c r="D9" s="27">
        <v>120419</v>
      </c>
      <c r="E9" s="27" t="s">
        <v>57</v>
      </c>
      <c r="F9" s="27" t="s">
        <v>126</v>
      </c>
      <c r="G9" s="27" t="s">
        <v>126</v>
      </c>
      <c r="H9" s="27" t="s">
        <v>126</v>
      </c>
      <c r="I9" s="27" t="s">
        <v>126</v>
      </c>
      <c r="J9" s="27" t="s">
        <v>126</v>
      </c>
      <c r="K9" s="27" t="s">
        <v>126</v>
      </c>
    </row>
    <row r="10" spans="1:11" ht="18" customHeight="1" x14ac:dyDescent="0.15">
      <c r="A10" s="26" t="s">
        <v>127</v>
      </c>
      <c r="B10" s="27">
        <v>348460</v>
      </c>
      <c r="C10" s="37">
        <v>44552</v>
      </c>
      <c r="D10" s="27">
        <v>348460</v>
      </c>
      <c r="E10" s="27" t="s">
        <v>126</v>
      </c>
      <c r="F10" s="27" t="s">
        <v>126</v>
      </c>
      <c r="G10" s="27" t="s">
        <v>126</v>
      </c>
      <c r="H10" s="27" t="s">
        <v>126</v>
      </c>
      <c r="I10" s="27" t="s">
        <v>126</v>
      </c>
      <c r="J10" s="27" t="s">
        <v>126</v>
      </c>
      <c r="K10" s="27" t="s">
        <v>126</v>
      </c>
    </row>
    <row r="11" spans="1:11" ht="18" customHeight="1" x14ac:dyDescent="0.15">
      <c r="A11" s="26" t="s">
        <v>128</v>
      </c>
      <c r="B11" s="27">
        <v>137688</v>
      </c>
      <c r="C11" s="37">
        <v>31009</v>
      </c>
      <c r="D11" s="27">
        <v>122602</v>
      </c>
      <c r="E11" s="27" t="s">
        <v>57</v>
      </c>
      <c r="F11" s="27">
        <v>4056</v>
      </c>
      <c r="G11" s="27" t="s">
        <v>126</v>
      </c>
      <c r="H11" s="27" t="s">
        <v>126</v>
      </c>
      <c r="I11" s="27" t="s">
        <v>126</v>
      </c>
      <c r="J11" s="27" t="s">
        <v>126</v>
      </c>
      <c r="K11" s="27">
        <v>11030</v>
      </c>
    </row>
    <row r="12" spans="1:11" ht="18" customHeight="1" x14ac:dyDescent="0.15">
      <c r="A12" s="26" t="s">
        <v>129</v>
      </c>
      <c r="B12" s="27">
        <v>5937534</v>
      </c>
      <c r="C12" s="37">
        <v>692690</v>
      </c>
      <c r="D12" s="27">
        <v>90378</v>
      </c>
      <c r="E12" s="27">
        <v>1243518</v>
      </c>
      <c r="F12" s="27">
        <v>1360247</v>
      </c>
      <c r="G12" s="27">
        <v>2620158</v>
      </c>
      <c r="H12" s="27" t="s">
        <v>126</v>
      </c>
      <c r="I12" s="27" t="s">
        <v>126</v>
      </c>
      <c r="J12" s="27" t="s">
        <v>126</v>
      </c>
      <c r="K12" s="27">
        <v>623233</v>
      </c>
    </row>
    <row r="13" spans="1:11" ht="18" customHeight="1" x14ac:dyDescent="0.15">
      <c r="A13" s="26" t="s">
        <v>130</v>
      </c>
      <c r="B13" s="27">
        <v>10180399</v>
      </c>
      <c r="C13" s="37">
        <v>1319809</v>
      </c>
      <c r="D13" s="27">
        <f>10173732+1</f>
        <v>10173733</v>
      </c>
      <c r="E13" s="27">
        <v>2666</v>
      </c>
      <c r="F13" s="27">
        <v>4000</v>
      </c>
      <c r="G13" s="27" t="s">
        <v>126</v>
      </c>
      <c r="H13" s="27" t="s">
        <v>126</v>
      </c>
      <c r="I13" s="27" t="s">
        <v>126</v>
      </c>
      <c r="J13" s="27" t="s">
        <v>126</v>
      </c>
      <c r="K13" s="27" t="s">
        <v>126</v>
      </c>
    </row>
    <row r="14" spans="1:11" ht="18" customHeight="1" x14ac:dyDescent="0.15">
      <c r="A14" s="26" t="s">
        <v>131</v>
      </c>
      <c r="B14" s="27"/>
      <c r="C14" s="37"/>
      <c r="D14" s="27"/>
      <c r="E14" s="27"/>
      <c r="F14" s="27"/>
      <c r="G14" s="27"/>
      <c r="H14" s="27"/>
      <c r="I14" s="27"/>
      <c r="J14" s="27"/>
      <c r="K14" s="27"/>
    </row>
    <row r="15" spans="1:11" ht="18" customHeight="1" x14ac:dyDescent="0.15">
      <c r="A15" s="26" t="s">
        <v>132</v>
      </c>
      <c r="B15" s="27">
        <v>7754539</v>
      </c>
      <c r="C15" s="37">
        <v>631354</v>
      </c>
      <c r="D15" s="27">
        <v>3590262</v>
      </c>
      <c r="E15" s="27" t="s">
        <v>57</v>
      </c>
      <c r="F15" s="27">
        <v>1762168</v>
      </c>
      <c r="G15" s="27">
        <v>2402109</v>
      </c>
      <c r="H15" s="27" t="s">
        <v>126</v>
      </c>
      <c r="I15" s="27" t="s">
        <v>126</v>
      </c>
      <c r="J15" s="27" t="s">
        <v>126</v>
      </c>
      <c r="K15" s="27" t="s">
        <v>57</v>
      </c>
    </row>
    <row r="16" spans="1:11" ht="18" customHeight="1" x14ac:dyDescent="0.15">
      <c r="A16" s="26" t="s">
        <v>133</v>
      </c>
      <c r="B16" s="27" t="s">
        <v>57</v>
      </c>
      <c r="C16" s="37" t="s">
        <v>126</v>
      </c>
      <c r="D16" s="27" t="s">
        <v>126</v>
      </c>
      <c r="E16" s="27" t="s">
        <v>126</v>
      </c>
      <c r="F16" s="27" t="s">
        <v>126</v>
      </c>
      <c r="G16" s="27" t="s">
        <v>126</v>
      </c>
      <c r="H16" s="27" t="s">
        <v>126</v>
      </c>
      <c r="I16" s="27" t="s">
        <v>126</v>
      </c>
      <c r="J16" s="27" t="s">
        <v>126</v>
      </c>
      <c r="K16" s="27" t="s">
        <v>126</v>
      </c>
    </row>
    <row r="17" spans="1:11" ht="18" customHeight="1" x14ac:dyDescent="0.15">
      <c r="A17" s="26" t="s">
        <v>134</v>
      </c>
      <c r="B17" s="27" t="s">
        <v>57</v>
      </c>
      <c r="C17" s="37" t="s">
        <v>126</v>
      </c>
      <c r="D17" s="27" t="s">
        <v>126</v>
      </c>
      <c r="E17" s="27" t="s">
        <v>126</v>
      </c>
      <c r="F17" s="27" t="s">
        <v>126</v>
      </c>
      <c r="G17" s="27" t="s">
        <v>126</v>
      </c>
      <c r="H17" s="27" t="s">
        <v>126</v>
      </c>
      <c r="I17" s="27" t="s">
        <v>126</v>
      </c>
      <c r="J17" s="27" t="s">
        <v>126</v>
      </c>
      <c r="K17" s="27" t="s">
        <v>126</v>
      </c>
    </row>
    <row r="18" spans="1:11" ht="18" customHeight="1" x14ac:dyDescent="0.15">
      <c r="A18" s="26" t="s">
        <v>130</v>
      </c>
      <c r="B18" s="27" t="s">
        <v>57</v>
      </c>
      <c r="C18" s="37" t="s">
        <v>126</v>
      </c>
      <c r="D18" s="27" t="s">
        <v>126</v>
      </c>
      <c r="E18" s="27" t="s">
        <v>126</v>
      </c>
      <c r="F18" s="27" t="s">
        <v>126</v>
      </c>
      <c r="G18" s="27" t="s">
        <v>126</v>
      </c>
      <c r="H18" s="27" t="s">
        <v>126</v>
      </c>
      <c r="I18" s="27" t="s">
        <v>126</v>
      </c>
      <c r="J18" s="27" t="s">
        <v>126</v>
      </c>
      <c r="K18" s="27" t="s">
        <v>126</v>
      </c>
    </row>
    <row r="19" spans="1:11" ht="18" customHeight="1" x14ac:dyDescent="0.15">
      <c r="A19" s="23" t="s">
        <v>135</v>
      </c>
      <c r="B19" s="27">
        <f>SUM(B7:B18)</f>
        <v>24667214</v>
      </c>
      <c r="C19" s="37">
        <f>SUM(C7:C18)</f>
        <v>2786027</v>
      </c>
      <c r="D19" s="27">
        <f>SUM(D7:D18)</f>
        <v>14588299</v>
      </c>
      <c r="E19" s="27">
        <f t="shared" ref="E19:F19" si="0">SUM(E7:E18)</f>
        <v>1246184</v>
      </c>
      <c r="F19" s="27">
        <f t="shared" si="0"/>
        <v>3136771</v>
      </c>
      <c r="G19" s="27">
        <f>SUM(G7:G18)</f>
        <v>5061697</v>
      </c>
      <c r="H19" s="27" t="s">
        <v>126</v>
      </c>
      <c r="I19" s="27" t="s">
        <v>126</v>
      </c>
      <c r="J19" s="27" t="s">
        <v>126</v>
      </c>
      <c r="K19" s="27">
        <f t="shared" ref="K19" si="1">SUM(K7:K18)</f>
        <v>634263</v>
      </c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4"/>
  <printOptions horizontalCentered="1"/>
  <pageMargins left="0.39370078740157483" right="0.39370078740157483" top="0.39370078740157483" bottom="0.39370078740157483" header="0.19685039370078741" footer="0.19685039370078741"/>
  <pageSetup paperSize="9" scale="82" fitToHeight="0" orientation="landscape" r:id="rId1"/>
  <headerFoot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tabSelected="1" workbookViewId="0">
      <selection activeCell="E11" sqref="E11"/>
    </sheetView>
  </sheetViews>
  <sheetFormatPr defaultColWidth="8.875" defaultRowHeight="11.25" x14ac:dyDescent="0.15"/>
  <cols>
    <col min="1" max="1" width="22.875" style="5" customWidth="1"/>
    <col min="2" max="10" width="12.875" style="5" customWidth="1"/>
    <col min="11" max="16384" width="8.875" style="5"/>
  </cols>
  <sheetData>
    <row r="1" spans="1:10" ht="21" x14ac:dyDescent="0.2">
      <c r="A1" s="7" t="s">
        <v>136</v>
      </c>
    </row>
    <row r="2" spans="1:10" ht="13.5" x14ac:dyDescent="0.15">
      <c r="A2" s="6" t="s">
        <v>1</v>
      </c>
    </row>
    <row r="3" spans="1:10" ht="13.5" x14ac:dyDescent="0.15">
      <c r="A3" s="14" t="s">
        <v>50</v>
      </c>
    </row>
    <row r="4" spans="1:10" ht="13.5" x14ac:dyDescent="0.15">
      <c r="J4" s="2" t="s">
        <v>25</v>
      </c>
    </row>
    <row r="5" spans="1:10" ht="22.5" customHeight="1" x14ac:dyDescent="0.15">
      <c r="A5" s="35" t="s">
        <v>114</v>
      </c>
      <c r="B5" s="4" t="s">
        <v>137</v>
      </c>
      <c r="C5" s="1" t="s">
        <v>138</v>
      </c>
      <c r="D5" s="1" t="s">
        <v>139</v>
      </c>
      <c r="E5" s="1" t="s">
        <v>140</v>
      </c>
      <c r="F5" s="1" t="s">
        <v>141</v>
      </c>
      <c r="G5" s="1" t="s">
        <v>142</v>
      </c>
      <c r="H5" s="1" t="s">
        <v>143</v>
      </c>
      <c r="I5" s="1" t="s">
        <v>144</v>
      </c>
      <c r="J5" s="4" t="s">
        <v>145</v>
      </c>
    </row>
    <row r="6" spans="1:10" ht="18" customHeight="1" x14ac:dyDescent="0.15">
      <c r="A6" s="38">
        <v>24667213</v>
      </c>
      <c r="B6" s="27">
        <v>2786028</v>
      </c>
      <c r="C6" s="27">
        <v>2823625</v>
      </c>
      <c r="D6" s="27">
        <v>2754924</v>
      </c>
      <c r="E6" s="27">
        <v>2648321</v>
      </c>
      <c r="F6" s="27">
        <v>2435755</v>
      </c>
      <c r="G6" s="27">
        <v>8726154</v>
      </c>
      <c r="H6" s="27">
        <v>1990100</v>
      </c>
      <c r="I6" s="27">
        <v>502306</v>
      </c>
      <c r="J6" s="27" t="s">
        <v>57</v>
      </c>
    </row>
  </sheetData>
  <phoneticPr fontId="4"/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有形固定資産の明細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地方債等（返済期間別）の明細</vt:lpstr>
      <vt:lpstr>地方債等（利率別）の明細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洋太郎</dc:creator>
  <cp:lastModifiedBy> </cp:lastModifiedBy>
  <cp:lastPrinted>2021-03-23T05:34:53Z</cp:lastPrinted>
  <dcterms:created xsi:type="dcterms:W3CDTF">2021-03-05T05:08:06Z</dcterms:created>
  <dcterms:modified xsi:type="dcterms:W3CDTF">2021-03-23T05:35:05Z</dcterms:modified>
</cp:coreProperties>
</file>