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R04決算に基づく財務書類\70_公開\HPデータ\一般等\"/>
    </mc:Choice>
  </mc:AlternateContent>
  <bookViews>
    <workbookView xWindow="0" yWindow="0" windowWidth="20460" windowHeight="7500" tabRatio="588"/>
  </bookViews>
  <sheets>
    <sheet name="有形固定資産の明細" sheetId="17" r:id="rId1"/>
    <sheet name="有形固定資産に係る行政目的別の明細" sheetId="16" r:id="rId2"/>
    <sheet name="投資及び出資金の明細" sheetId="1" r:id="rId3"/>
    <sheet name="基金の明細" sheetId="3" r:id="rId4"/>
    <sheet name="貸付金の明細" sheetId="4" r:id="rId5"/>
    <sheet name="長期延滞債権の明細" sheetId="5" r:id="rId6"/>
    <sheet name="未収金の明細" sheetId="6" r:id="rId7"/>
    <sheet name="地方債等（借入先別）の明細" sheetId="7" r:id="rId8"/>
    <sheet name="地方債等（返済期間別）の明細" sheetId="8" r:id="rId9"/>
    <sheet name="地方債等（利率別）の明細" sheetId="9" r:id="rId10"/>
    <sheet name="特定の契約条項が付された地方債等の概要" sheetId="10" r:id="rId11"/>
    <sheet name="引当金の明細" sheetId="11" r:id="rId12"/>
    <sheet name="補助金等の明細" sheetId="12" r:id="rId13"/>
    <sheet name="財源の明細" sheetId="13" r:id="rId14"/>
    <sheet name="財源情報の明細" sheetId="14" r:id="rId15"/>
    <sheet name="資金の明細" sheetId="15" r:id="rId16"/>
  </sheets>
  <definedNames>
    <definedName name="_xlnm.Print_Area" localSheetId="4">貸付金の明細!$A$1:$F$12</definedName>
    <definedName name="_xlnm.Print_Area" localSheetId="7">'地方債等（借入先別）の明細'!$A$1:$K$20</definedName>
    <definedName name="_xlnm.Print_Area" localSheetId="5">長期延滞債権の明細!$A$1:$C$19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5" l="1"/>
  <c r="E11" i="13" l="1"/>
  <c r="E15" i="13"/>
  <c r="E18" i="13"/>
  <c r="E19" i="13"/>
  <c r="E20" i="13" s="1"/>
  <c r="E25" i="13"/>
  <c r="E28" i="13"/>
  <c r="E29" i="13"/>
  <c r="E30" i="13" s="1"/>
  <c r="E31" i="13"/>
  <c r="E32" i="13" l="1"/>
  <c r="D9" i="12"/>
  <c r="D21" i="12"/>
  <c r="D22" i="12"/>
  <c r="C7" i="11" l="1"/>
  <c r="F7" i="11" s="1"/>
  <c r="F12" i="11" s="1"/>
  <c r="F8" i="11"/>
  <c r="F9" i="11"/>
  <c r="F10" i="11"/>
  <c r="F11" i="11"/>
  <c r="B12" i="11"/>
  <c r="C12" i="11"/>
  <c r="D12" i="11"/>
  <c r="E12" i="11"/>
  <c r="B20" i="7" l="1"/>
  <c r="C20" i="7"/>
  <c r="D20" i="7"/>
  <c r="E20" i="7"/>
  <c r="F20" i="7"/>
  <c r="G20" i="7"/>
  <c r="H20" i="7"/>
  <c r="I20" i="7"/>
  <c r="J20" i="7"/>
  <c r="K20" i="7"/>
  <c r="B12" i="6" l="1"/>
  <c r="C12" i="6"/>
  <c r="B18" i="6"/>
  <c r="C18" i="6"/>
  <c r="B19" i="6"/>
  <c r="C19" i="6"/>
  <c r="B12" i="5" l="1"/>
  <c r="C12" i="5"/>
  <c r="B18" i="5"/>
  <c r="C18" i="5"/>
  <c r="B19" i="5"/>
  <c r="C19" i="5"/>
  <c r="B8" i="4" l="1"/>
  <c r="F8" i="4" s="1"/>
  <c r="B9" i="4"/>
  <c r="F9" i="4"/>
  <c r="B10" i="4"/>
  <c r="F10" i="4" s="1"/>
  <c r="F11" i="4"/>
  <c r="B12" i="4"/>
  <c r="D12" i="4"/>
  <c r="F12" i="4" l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B25" i="3"/>
  <c r="C25" i="3"/>
  <c r="D25" i="3"/>
  <c r="E25" i="3"/>
  <c r="G25" i="3" l="1"/>
  <c r="F25" i="3"/>
  <c r="E40" i="1"/>
  <c r="G28" i="1"/>
  <c r="J26" i="1"/>
  <c r="E35" i="1" l="1"/>
  <c r="E28" i="1"/>
  <c r="G21" i="1" l="1"/>
  <c r="J38" i="1" l="1"/>
  <c r="G20" i="1" l="1"/>
  <c r="G19" i="1"/>
  <c r="E21" i="1"/>
  <c r="E20" i="1"/>
  <c r="E19" i="1"/>
  <c r="C22" i="1"/>
  <c r="D22" i="1"/>
  <c r="F22" i="1"/>
  <c r="J22" i="1"/>
  <c r="B22" i="1"/>
  <c r="H19" i="1" l="1"/>
  <c r="H21" i="1"/>
  <c r="H20" i="1"/>
  <c r="E36" i="1"/>
  <c r="H10" i="1" l="1"/>
  <c r="E10" i="1"/>
  <c r="C10" i="1"/>
  <c r="B10" i="1"/>
  <c r="F9" i="1"/>
  <c r="F8" i="1"/>
  <c r="F7" i="1"/>
  <c r="D9" i="1"/>
  <c r="D8" i="1"/>
  <c r="D7" i="1"/>
  <c r="G9" i="1" l="1"/>
  <c r="G7" i="1"/>
  <c r="F10" i="1"/>
  <c r="G8" i="1"/>
  <c r="D10" i="1"/>
  <c r="G10" i="1" l="1"/>
  <c r="B41" i="1" l="1"/>
  <c r="G18" i="1"/>
  <c r="B42" i="1" l="1"/>
  <c r="E39" i="1"/>
  <c r="E38" i="1"/>
  <c r="E37" i="1"/>
  <c r="E34" i="1"/>
  <c r="E33" i="1"/>
  <c r="E32" i="1"/>
  <c r="E31" i="1"/>
  <c r="E29" i="1"/>
  <c r="E27" i="1"/>
  <c r="E26" i="1"/>
  <c r="E41" i="1"/>
  <c r="E42" i="1" l="1"/>
  <c r="E18" i="1"/>
  <c r="H18" i="1" s="1"/>
  <c r="I18" i="1" s="1"/>
  <c r="I22" i="1" s="1"/>
  <c r="E17" i="1"/>
  <c r="E16" i="1"/>
  <c r="E15" i="1"/>
  <c r="E14" i="1"/>
  <c r="E22" i="1" l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 l="1"/>
  <c r="G15" i="1"/>
  <c r="H15" i="1" s="1"/>
  <c r="G16" i="1"/>
  <c r="H16" i="1" s="1"/>
  <c r="G17" i="1"/>
  <c r="H17" i="1" s="1"/>
  <c r="G14" i="1"/>
  <c r="H14" i="1" l="1"/>
  <c r="H22" i="1" s="1"/>
  <c r="G22" i="1"/>
  <c r="I42" i="1"/>
  <c r="K42" i="1"/>
  <c r="C42" i="1"/>
  <c r="D42" i="1"/>
  <c r="F42" i="1"/>
  <c r="G42" i="1" s="1"/>
  <c r="G40" i="1"/>
  <c r="H40" i="1" s="1"/>
  <c r="H41" i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28" i="1"/>
  <c r="G27" i="1"/>
  <c r="H27" i="1" s="1"/>
  <c r="G26" i="1"/>
  <c r="H26" i="1" s="1"/>
  <c r="H42" i="1" l="1"/>
</calcChain>
</file>

<file path=xl/comments1.xml><?xml version="1.0" encoding="utf-8"?>
<comments xmlns="http://schemas.openxmlformats.org/spreadsheetml/2006/main">
  <authors>
    <author xml:space="preserve"> </author>
    <author>綱澤　友也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決算書より(以下同じ)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【数式あり】小計　-（地方税～分担金及び負担金）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NW「税収等」
※「一般会計等」ではなく「一般会計」のNW　</t>
        </r>
        <r>
          <rPr>
            <b/>
            <sz val="9"/>
            <color indexed="10"/>
            <rFont val="MS P ゴシック"/>
            <family val="3"/>
            <charset val="128"/>
          </rPr>
          <t>★相殺額
を控除した（R2）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・NW-820402-都道府県等支出金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国県等補助金収入(投資活動収入)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・NW-820402-都道府県等支出金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国県等補助金収入(業務活動収入)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NW国県等補助金に一致</t>
        </r>
      </text>
    </comment>
    <comment ref="E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  <comment ref="E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</commentList>
</comments>
</file>

<file path=xl/sharedStrings.xml><?xml version="1.0" encoding="utf-8"?>
<sst xmlns="http://schemas.openxmlformats.org/spreadsheetml/2006/main" count="1193" uniqueCount="319">
  <si>
    <t>自治体名：美作市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</si>
  <si>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</si>
  <si>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</si>
  <si>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</si>
  <si>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</si>
  <si>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</si>
  <si>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</si>
  <si>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</si>
  <si>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</si>
  <si>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</si>
  <si>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</si>
  <si>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</si>
  <si>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</si>
  <si>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</si>
  <si>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</si>
  <si>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</si>
  <si>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</si>
  <si>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</si>
  <si>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</si>
  <si>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</si>
  <si>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市場価格のないもののうち連結対象団体以外に対するもの</t>
  </si>
  <si>
    <t>出資金額_x000D_
(A)</t>
  </si>
  <si>
    <t>貸借対照表計上額_x000D_
(A) - (H)_x000D_
(I)</t>
  </si>
  <si>
    <t>(株)トマト銀行</t>
    <rPh sb="0" eb="3">
      <t>カブシキガイシャ</t>
    </rPh>
    <rPh sb="6" eb="8">
      <t>ギンコウ</t>
    </rPh>
    <phoneticPr fontId="4"/>
  </si>
  <si>
    <t>(単位：千円)</t>
    <rPh sb="4" eb="6">
      <t>センエン</t>
    </rPh>
    <phoneticPr fontId="4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</si>
  <si>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4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</si>
  <si>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4"/>
  </si>
  <si>
    <t>(株)みまちゃんネル</t>
    <rPh sb="0" eb="3">
      <t>カブシキガイシャ</t>
    </rPh>
    <phoneticPr fontId="4"/>
  </si>
  <si>
    <t>(株)作東バレンタインホテル</t>
    <rPh sb="0" eb="3">
      <t>カブシキガイシャ</t>
    </rPh>
    <rPh sb="3" eb="5">
      <t>サクトウ</t>
    </rPh>
    <phoneticPr fontId="4"/>
  </si>
  <si>
    <t>智頭急行(株)</t>
    <rPh sb="0" eb="2">
      <t>チヅ</t>
    </rPh>
    <rPh sb="2" eb="4">
      <t>キュウコウ</t>
    </rPh>
    <rPh sb="4" eb="7">
      <t>カブシキガイシャ</t>
    </rPh>
    <phoneticPr fontId="4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</si>
  <si>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</si>
  <si>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</si>
  <si>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</si>
  <si>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4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</si>
  <si>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4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</si>
  <si>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4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</si>
  <si>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4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</si>
  <si>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4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</si>
  <si>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</si>
  <si>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4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</si>
  <si>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4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</si>
  <si>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4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</si>
  <si>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4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</si>
  <si>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4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</si>
  <si>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4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</si>
  <si>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4"/>
  </si>
  <si>
    <t>RSKホールディングス（株）</t>
    <rPh sb="11" eb="14">
      <t>カブ</t>
    </rPh>
    <phoneticPr fontId="4"/>
  </si>
  <si>
    <t>(株)特産館みまさか</t>
    <rPh sb="0" eb="3">
      <t>カブ</t>
    </rPh>
    <rPh sb="3" eb="5">
      <t>トクサン</t>
    </rPh>
    <rPh sb="5" eb="6">
      <t>カン</t>
    </rPh>
    <phoneticPr fontId="4"/>
  </si>
  <si>
    <t>投資損失引当金_x000D_
計上額_x000D_
(H)</t>
    <phoneticPr fontId="4"/>
  </si>
  <si>
    <t>強制評価減_x000D_
(H)</t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</si>
  <si>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</si>
  <si>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</si>
  <si>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下水道事業会計</t>
    <rPh sb="0" eb="2">
      <t>ゲスイ</t>
    </rPh>
    <rPh sb="2" eb="3">
      <t>ドウ</t>
    </rPh>
    <rPh sb="3" eb="5">
      <t>ジギョウ</t>
    </rPh>
    <rPh sb="5" eb="7">
      <t>カイケイ</t>
    </rPh>
    <phoneticPr fontId="4"/>
  </si>
  <si>
    <t>-</t>
    <phoneticPr fontId="4"/>
  </si>
  <si>
    <t>年度：令和４年度</t>
    <rPh sb="3" eb="5">
      <t>レイワ</t>
    </rPh>
    <phoneticPr fontId="4"/>
  </si>
  <si>
    <t>投資及び出資金の明細</t>
    <phoneticPr fontId="4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</si>
  <si>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3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</si>
  <si>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3"/>
  </si>
  <si>
    <t>森林環境基金</t>
    <rPh sb="0" eb="2">
      <t>シンリン</t>
    </rPh>
    <rPh sb="2" eb="4">
      <t>カンキョウ</t>
    </rPh>
    <rPh sb="4" eb="6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</si>
  <si>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</si>
  <si>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ふるさと美作応援基金</t>
    <rPh sb="4" eb="6">
      <t>ミマサカ</t>
    </rPh>
    <rPh sb="6" eb="8">
      <t>オウエン</t>
    </rPh>
    <rPh sb="8" eb="10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</si>
  <si>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</si>
  <si>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3"/>
  </si>
  <si>
    <t>介護・医療関係奨学基金</t>
    <rPh sb="0" eb="2">
      <t>カイゴ</t>
    </rPh>
    <rPh sb="3" eb="5">
      <t>イリョウ</t>
    </rPh>
    <rPh sb="5" eb="7">
      <t>カンケイ</t>
    </rPh>
    <rPh sb="7" eb="9">
      <t>ショウガク</t>
    </rPh>
    <rPh sb="9" eb="11">
      <t>キキン</t>
    </rPh>
    <phoneticPr fontId="4"/>
  </si>
  <si>
    <t>小黒三郎基金</t>
    <rPh sb="0" eb="2">
      <t>コグロ</t>
    </rPh>
    <rPh sb="2" eb="4">
      <t>サブロウ</t>
    </rPh>
    <rPh sb="4" eb="6">
      <t>キキン</t>
    </rPh>
    <phoneticPr fontId="4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</si>
  <si>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4"/>
  </si>
  <si>
    <t>障がい児教育推進基金</t>
    <rPh sb="0" eb="1">
      <t>ショウ</t>
    </rPh>
    <rPh sb="3" eb="4">
      <t>ジ</t>
    </rPh>
    <rPh sb="4" eb="6">
      <t>キョウイク</t>
    </rPh>
    <rPh sb="6" eb="8">
      <t>スイシン</t>
    </rPh>
    <rPh sb="8" eb="10">
      <t>キキン</t>
    </rPh>
    <phoneticPr fontId="4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</si>
  <si>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</si>
  <si>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3"/>
  </si>
  <si>
    <t>産業基盤強靭化基金</t>
    <rPh sb="0" eb="2">
      <t>サンギョウ</t>
    </rPh>
    <rPh sb="2" eb="4">
      <t>キバン</t>
    </rPh>
    <rPh sb="4" eb="6">
      <t>キョウジン</t>
    </rPh>
    <rPh sb="6" eb="7">
      <t>カ</t>
    </rPh>
    <rPh sb="7" eb="9">
      <t>キキン</t>
    </rPh>
    <phoneticPr fontId="3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</si>
  <si>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3"/>
  </si>
  <si>
    <t>ふるさと創生基金</t>
    <rPh sb="4" eb="6">
      <t>ソウセイ</t>
    </rPh>
    <rPh sb="6" eb="8">
      <t>キキン</t>
    </rPh>
    <phoneticPr fontId="3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</si>
  <si>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3"/>
  </si>
  <si>
    <t>減債基金</t>
    <rPh sb="0" eb="2">
      <t>ゲンサイ</t>
    </rPh>
    <rPh sb="2" eb="4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</si>
  <si>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</si>
  <si>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</si>
  <si>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</si>
  <si>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</si>
  <si>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</si>
  <si>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</si>
  <si>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</si>
  <si>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</si>
  <si>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　矢田茂・原田政次郎・福田五男奨学基金貸付金</t>
    <rPh sb="19" eb="21">
      <t>カシツケ</t>
    </rPh>
    <rPh sb="21" eb="22">
      <t>キン</t>
    </rPh>
    <phoneticPr fontId="3"/>
  </si>
  <si>
    <t>　美作市新型コロナウイルスに負けるな貸付金</t>
    <rPh sb="1" eb="4">
      <t>ミマサカシ</t>
    </rPh>
    <rPh sb="4" eb="6">
      <t>シンガタ</t>
    </rPh>
    <rPh sb="14" eb="15">
      <t>マ</t>
    </rPh>
    <rPh sb="18" eb="21">
      <t>カシツケキン</t>
    </rPh>
    <phoneticPr fontId="4"/>
  </si>
  <si>
    <t>　地域総合整備資金貸付金</t>
    <phoneticPr fontId="4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</si>
  <si>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</si>
  <si>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</si>
  <si>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</si>
  <si>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</si>
  <si>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</si>
  <si>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</si>
  <si>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</si>
  <si>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</si>
  <si>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</si>
  <si>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</si>
  <si>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諸収入</t>
    <rPh sb="0" eb="3">
      <t>ショシュウニュウ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</si>
  <si>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</si>
  <si>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</si>
  <si>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地方税</t>
    <rPh sb="0" eb="3">
      <t>チホウゼイ</t>
    </rPh>
    <phoneticPr fontId="4"/>
  </si>
  <si>
    <t>【長期延滞債権】</t>
    <phoneticPr fontId="4"/>
  </si>
  <si>
    <t>新型コロナウイルスに負けるな貸付金</t>
    <rPh sb="0" eb="2">
      <t>シンガタ</t>
    </rPh>
    <rPh sb="10" eb="11">
      <t>マ</t>
    </rPh>
    <rPh sb="14" eb="17">
      <t>カシツケキン</t>
    </rPh>
    <phoneticPr fontId="4"/>
  </si>
  <si>
    <t>看護奨学金貸付金</t>
    <rPh sb="0" eb="2">
      <t>カンゴ</t>
    </rPh>
    <rPh sb="2" eb="5">
      <t>ショウガクキン</t>
    </rPh>
    <rPh sb="5" eb="7">
      <t>カシツケ</t>
    </rPh>
    <rPh sb="7" eb="8">
      <t>キン</t>
    </rPh>
    <phoneticPr fontId="4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</si>
  <si>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1">
      <t>カシツケキン</t>
    </rPh>
    <phoneticPr fontId="4"/>
  </si>
  <si>
    <t>矢田茂・原田政次郎・福田五男奨学基金貸付金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rPh sb="18" eb="20">
      <t>カシツケ</t>
    </rPh>
    <rPh sb="20" eb="21">
      <t>キン</t>
    </rPh>
    <phoneticPr fontId="4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</si>
  <si>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4"/>
  </si>
  <si>
    <t>【貸付金】</t>
  </si>
  <si>
    <t>徴収不能引当金計上額</t>
  </si>
  <si>
    <t>年度：令和4年度</t>
    <rPh sb="3" eb="5">
      <t>レイワ</t>
    </rPh>
    <phoneticPr fontId="4"/>
  </si>
  <si>
    <t>長期延滞債権の明細</t>
    <phoneticPr fontId="4"/>
  </si>
  <si>
    <t>【未収金】</t>
  </si>
  <si>
    <t>未収金の明細</t>
  </si>
  <si>
    <t>　合計</t>
  </si>
  <si>
    <t>　その他</t>
    <rPh sb="3" eb="4">
      <t>タ</t>
    </rPh>
    <phoneticPr fontId="4"/>
  </si>
  <si>
    <t>　減税補てん債</t>
  </si>
  <si>
    <t>　臨時財政対策債</t>
  </si>
  <si>
    <t>　財源対策債</t>
    <rPh sb="1" eb="3">
      <t>ザイゲン</t>
    </rPh>
    <rPh sb="3" eb="5">
      <t>タイサク</t>
    </rPh>
    <rPh sb="5" eb="6">
      <t>サイ</t>
    </rPh>
    <phoneticPr fontId="4"/>
  </si>
  <si>
    <t>　過疎対策事業</t>
    <rPh sb="1" eb="5">
      <t>カソタイサク</t>
    </rPh>
    <rPh sb="5" eb="7">
      <t>ジギョウ</t>
    </rPh>
    <phoneticPr fontId="4"/>
  </si>
  <si>
    <t>　辺地対策事業</t>
    <rPh sb="1" eb="3">
      <t>ヘンチ</t>
    </rPh>
    <rPh sb="3" eb="5">
      <t>タイサク</t>
    </rPh>
    <rPh sb="5" eb="7">
      <t>ジギョウ</t>
    </rPh>
    <phoneticPr fontId="4"/>
  </si>
  <si>
    <t>　一般単独事業</t>
    <phoneticPr fontId="4"/>
  </si>
  <si>
    <t>　教育・福祉施設事業</t>
    <rPh sb="8" eb="10">
      <t>ジギョウ</t>
    </rPh>
    <phoneticPr fontId="4"/>
  </si>
  <si>
    <t>　全国防災事業</t>
    <rPh sb="1" eb="3">
      <t>ゼンコク</t>
    </rPh>
    <rPh sb="3" eb="5">
      <t>ボウサイ</t>
    </rPh>
    <rPh sb="5" eb="7">
      <t>ジギョウ</t>
    </rPh>
    <phoneticPr fontId="4"/>
  </si>
  <si>
    <t>　災害復旧事業</t>
    <rPh sb="5" eb="7">
      <t>ジギョウ</t>
    </rPh>
    <phoneticPr fontId="4"/>
  </si>
  <si>
    <t>　公営住宅建設事業</t>
    <rPh sb="7" eb="9">
      <t>ジギョウ</t>
    </rPh>
    <phoneticPr fontId="4"/>
  </si>
  <si>
    <t>　防災・減災・国土強靭化緊急事業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ジギョウ</t>
    </rPh>
    <phoneticPr fontId="4"/>
  </si>
  <si>
    <t>　一般公共事業</t>
    <phoneticPr fontId="4"/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</si>
  <si>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</si>
  <si>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</si>
  <si>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</si>
  <si>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</si>
  <si>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</si>
  <si>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</si>
  <si>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</si>
  <si>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</si>
  <si>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</si>
  <si>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年度：令和４年度</t>
    <rPh sb="3" eb="5">
      <t>レイワ</t>
    </rPh>
    <rPh sb="6" eb="8">
      <t>ネンド</t>
    </rPh>
    <phoneticPr fontId="4"/>
  </si>
  <si>
    <t>地方債等（借入先別）の明細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</si>
  <si>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</si>
  <si>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</si>
  <si>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</si>
  <si>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</si>
  <si>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</si>
  <si>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</si>
  <si>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</si>
  <si>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</si>
  <si>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</si>
  <si>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</si>
  <si>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</si>
  <si>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</si>
  <si>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</si>
  <si>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</si>
  <si>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</si>
  <si>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</si>
  <si>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</si>
  <si>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</si>
  <si>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</si>
  <si>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契約条項の概要</t>
  </si>
  <si>
    <t>特定の契約条項が_x000D_
付された地方債等残高</t>
  </si>
  <si>
    <t>特定の契約条項が付された地方債等の概要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</si>
  <si>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</si>
  <si>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</si>
  <si>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</si>
  <si>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</si>
  <si>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</si>
  <si>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</si>
  <si>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</si>
  <si>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</si>
  <si>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</si>
  <si>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</si>
  <si>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</si>
  <si>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</si>
  <si>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</si>
  <si>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その他</t>
    <rPh sb="2" eb="3">
      <t>タ</t>
    </rPh>
    <phoneticPr fontId="4"/>
  </si>
  <si>
    <t>農地等の維持保全を行う地域の共同活動を支援</t>
    <rPh sb="0" eb="2">
      <t>ノウチ</t>
    </rPh>
    <rPh sb="2" eb="3">
      <t>トウ</t>
    </rPh>
    <rPh sb="4" eb="6">
      <t>イジ</t>
    </rPh>
    <rPh sb="6" eb="8">
      <t>ホゼン</t>
    </rPh>
    <rPh sb="9" eb="10">
      <t>オコナ</t>
    </rPh>
    <rPh sb="11" eb="13">
      <t>チイキ</t>
    </rPh>
    <rPh sb="14" eb="16">
      <t>キョウドウ</t>
    </rPh>
    <rPh sb="16" eb="18">
      <t>カツドウ</t>
    </rPh>
    <rPh sb="19" eb="21">
      <t>シエン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</si>
  <si>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</si>
  <si>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多面的機能支払交付金事業</t>
    <rPh sb="0" eb="2">
      <t>タメン</t>
    </rPh>
    <rPh sb="2" eb="3">
      <t>テキ</t>
    </rPh>
    <rPh sb="3" eb="5">
      <t>キノウ</t>
    </rPh>
    <rPh sb="5" eb="7">
      <t>シハライ</t>
    </rPh>
    <rPh sb="7" eb="10">
      <t>コウフキン</t>
    </rPh>
    <rPh sb="10" eb="12">
      <t>ジギョウ</t>
    </rPh>
    <phoneticPr fontId="4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</si>
  <si>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4"/>
  </si>
  <si>
    <t>中山間地域等直接支払事業補助金</t>
    <rPh sb="12" eb="15">
      <t>ホジョキン</t>
    </rPh>
    <phoneticPr fontId="4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</si>
  <si>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4"/>
  </si>
  <si>
    <t>民間バス事業者</t>
    <rPh sb="0" eb="2">
      <t>ミンカン</t>
    </rPh>
    <rPh sb="4" eb="7">
      <t>ジギョウシャ</t>
    </rPh>
    <phoneticPr fontId="4"/>
  </si>
  <si>
    <t>バス運行維持費補助金</t>
    <rPh sb="9" eb="10">
      <t>キン</t>
    </rPh>
    <phoneticPr fontId="4"/>
  </si>
  <si>
    <t>市外からの移住定住を促進するため住宅新築等への支援</t>
    <rPh sb="16" eb="18">
      <t>ジュウタク</t>
    </rPh>
    <rPh sb="18" eb="20">
      <t>シンチク</t>
    </rPh>
    <rPh sb="20" eb="21">
      <t>トウ</t>
    </rPh>
    <rPh sb="23" eb="25">
      <t>シエン</t>
    </rPh>
    <phoneticPr fontId="4"/>
  </si>
  <si>
    <t>支給対象者</t>
    <rPh sb="0" eb="5">
      <t>シキュウタイショウシャ</t>
    </rPh>
    <phoneticPr fontId="4"/>
  </si>
  <si>
    <t>移住定住促進給付金（若者他）</t>
    <rPh sb="0" eb="4">
      <t>イジュウテイジュウ</t>
    </rPh>
    <rPh sb="4" eb="6">
      <t>ソクシン</t>
    </rPh>
    <rPh sb="6" eb="9">
      <t>キュウフキン</t>
    </rPh>
    <rPh sb="10" eb="12">
      <t>ワカモノ</t>
    </rPh>
    <rPh sb="12" eb="13">
      <t>ホカ</t>
    </rPh>
    <phoneticPr fontId="4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</si>
  <si>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4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</si>
  <si>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4"/>
  </si>
  <si>
    <t>農作物鳥獣害防止対策（防護柵設置）補助金</t>
    <rPh sb="17" eb="19">
      <t>ホジョ</t>
    </rPh>
    <rPh sb="19" eb="20">
      <t>キン</t>
    </rPh>
    <phoneticPr fontId="4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</si>
  <si>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4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</si>
  <si>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4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</si>
  <si>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4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</si>
  <si>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</si>
  <si>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</si>
  <si>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4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</si>
  <si>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4"/>
  </si>
  <si>
    <t>タクシー利用補助金</t>
    <rPh sb="4" eb="6">
      <t>リヨウ</t>
    </rPh>
    <rPh sb="6" eb="9">
      <t>ホジョキン</t>
    </rPh>
    <phoneticPr fontId="4"/>
  </si>
  <si>
    <t>物価高騰の影響を受けた事業者への支援</t>
    <rPh sb="0" eb="4">
      <t>ブッカコウトウ</t>
    </rPh>
    <rPh sb="5" eb="7">
      <t>エイキョウ</t>
    </rPh>
    <rPh sb="8" eb="9">
      <t>ウ</t>
    </rPh>
    <rPh sb="11" eb="14">
      <t>ジギョウシャ</t>
    </rPh>
    <rPh sb="16" eb="18">
      <t>シエン</t>
    </rPh>
    <phoneticPr fontId="4"/>
  </si>
  <si>
    <t>原油・物価高騰対策事業者支援給付金</t>
    <phoneticPr fontId="4"/>
  </si>
  <si>
    <t>新型コロナウイルス感染症緊急経済対策</t>
    <rPh sb="0" eb="2">
      <t>シンガタ</t>
    </rPh>
    <rPh sb="9" eb="12">
      <t>カンセンショウ</t>
    </rPh>
    <rPh sb="12" eb="14">
      <t>キンキュウ</t>
    </rPh>
    <rPh sb="14" eb="18">
      <t>ケイザイタイサク</t>
    </rPh>
    <phoneticPr fontId="4"/>
  </si>
  <si>
    <t>特別給付金（非課税世帯・子育て世帯）</t>
    <rPh sb="0" eb="2">
      <t>トクベツ</t>
    </rPh>
    <rPh sb="2" eb="5">
      <t>キュウフキン</t>
    </rPh>
    <rPh sb="6" eb="9">
      <t>ヒカゼイ</t>
    </rPh>
    <rPh sb="9" eb="11">
      <t>セタイ</t>
    </rPh>
    <rPh sb="12" eb="14">
      <t>コソダ</t>
    </rPh>
    <rPh sb="15" eb="17">
      <t>セタイ</t>
    </rPh>
    <phoneticPr fontId="4"/>
  </si>
  <si>
    <t>その他の補助金等</t>
  </si>
  <si>
    <t>集会施設等の補修に対する補助</t>
    <rPh sb="0" eb="2">
      <t>シュウカイ</t>
    </rPh>
    <rPh sb="2" eb="4">
      <t>シセツ</t>
    </rPh>
    <rPh sb="4" eb="5">
      <t>トウ</t>
    </rPh>
    <rPh sb="6" eb="8">
      <t>ホシュウ</t>
    </rPh>
    <rPh sb="9" eb="10">
      <t>タイ</t>
    </rPh>
    <rPh sb="12" eb="14">
      <t>ホジョ</t>
    </rPh>
    <phoneticPr fontId="4"/>
  </si>
  <si>
    <t>自治会等</t>
    <rPh sb="0" eb="3">
      <t>ジチカイ</t>
    </rPh>
    <rPh sb="3" eb="4">
      <t>トウ</t>
    </rPh>
    <phoneticPr fontId="4"/>
  </si>
  <si>
    <t>集会施設等補修補助金</t>
    <rPh sb="0" eb="2">
      <t>シュウカイ</t>
    </rPh>
    <rPh sb="2" eb="4">
      <t>シセツ</t>
    </rPh>
    <rPh sb="4" eb="5">
      <t>トウ</t>
    </rPh>
    <rPh sb="5" eb="7">
      <t>ホシュウ</t>
    </rPh>
    <rPh sb="7" eb="10">
      <t>ホジョキン</t>
    </rPh>
    <phoneticPr fontId="4"/>
  </si>
  <si>
    <t>高齢者の居住に適するよう住宅を改造する費用に対する補助</t>
    <rPh sb="12" eb="14">
      <t>ジュウタク</t>
    </rPh>
    <rPh sb="19" eb="21">
      <t>ヒヨウ</t>
    </rPh>
    <rPh sb="22" eb="23">
      <t>タイ</t>
    </rPh>
    <rPh sb="25" eb="27">
      <t>ホジョ</t>
    </rPh>
    <phoneticPr fontId="4"/>
  </si>
  <si>
    <t>個人</t>
    <rPh sb="0" eb="2">
      <t>コジン</t>
    </rPh>
    <phoneticPr fontId="4"/>
  </si>
  <si>
    <t>高齢者住宅改造事業補助金</t>
    <rPh sb="0" eb="3">
      <t>コウレイシャ</t>
    </rPh>
    <rPh sb="3" eb="5">
      <t>ジュウタク</t>
    </rPh>
    <rPh sb="5" eb="7">
      <t>カイゾウ</t>
    </rPh>
    <rPh sb="7" eb="9">
      <t>ジギョウ</t>
    </rPh>
    <rPh sb="9" eb="12">
      <t>ホジョキン</t>
    </rPh>
    <phoneticPr fontId="4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</si>
  <si>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4"/>
  </si>
  <si>
    <t>岡山県</t>
    <rPh sb="0" eb="3">
      <t>オカヤマケン</t>
    </rPh>
    <phoneticPr fontId="4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</si>
  <si>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4"/>
  </si>
  <si>
    <t>他団体への公共施設等整備補助金等
(所有外資産分)</t>
    <phoneticPr fontId="4"/>
  </si>
  <si>
    <t>支出目的</t>
  </si>
  <si>
    <t>金額</t>
  </si>
  <si>
    <t>相手先</t>
  </si>
  <si>
    <t>名称</t>
  </si>
  <si>
    <t>補助金等の明細</t>
  </si>
  <si>
    <t>国県等補助金</t>
    <phoneticPr fontId="4"/>
  </si>
  <si>
    <t>税等</t>
    <rPh sb="0" eb="1">
      <t>ゼイ</t>
    </rPh>
    <rPh sb="1" eb="2">
      <t>トウ</t>
    </rPh>
    <phoneticPr fontId="4"/>
  </si>
  <si>
    <t>合計</t>
    <rPh sb="0" eb="2">
      <t>ゴウケイ</t>
    </rPh>
    <phoneticPr fontId="4"/>
  </si>
  <si>
    <t>都道府県等支出金</t>
    <rPh sb="0" eb="4">
      <t>トドウフケン</t>
    </rPh>
    <rPh sb="4" eb="5">
      <t>トウ</t>
    </rPh>
    <rPh sb="5" eb="8">
      <t>シシュツキン</t>
    </rPh>
    <phoneticPr fontId="4"/>
  </si>
  <si>
    <t>国庫支出金</t>
    <rPh sb="0" eb="2">
      <t>コッコ</t>
    </rPh>
    <rPh sb="2" eb="5">
      <t>シシュツキン</t>
    </rPh>
    <phoneticPr fontId="4"/>
  </si>
  <si>
    <t>経常的_x000D_
補助金</t>
  </si>
  <si>
    <t>資本的_x000D_
補助金</t>
  </si>
  <si>
    <t>国県等補助金</t>
  </si>
  <si>
    <t>税収等</t>
  </si>
  <si>
    <t>特別会計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</si>
  <si>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</si>
  <si>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</si>
  <si>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</si>
  <si>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一般会計</t>
  </si>
  <si>
    <t>財源の内容</t>
  </si>
  <si>
    <t>会計</t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</si>
  <si>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</si>
  <si>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</si>
  <si>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</si>
  <si>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</si>
  <si>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</si>
  <si>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</si>
  <si>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（単位：千円）</t>
  </si>
  <si>
    <t>会計：一般会計等</t>
  </si>
  <si>
    <t>財源情報の明細</t>
    <phoneticPr fontId="4"/>
  </si>
  <si>
    <t>現金</t>
    <rPh sb="0" eb="2">
      <t>ゲンキン</t>
    </rPh>
    <phoneticPr fontId="4"/>
  </si>
  <si>
    <t>資金の明細</t>
  </si>
  <si>
    <t>-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</si>
  <si>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</si>
  <si>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</si>
  <si>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</si>
  <si>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</si>
  <si>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</si>
  <si>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</si>
  <si>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</si>
  <si>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</si>
  <si>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</si>
  <si>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</si>
  <si>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</si>
  <si>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</si>
  <si>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</si>
  <si>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</si>
  <si>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</si>
  <si>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</si>
  <si>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</si>
  <si>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</si>
  <si>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</si>
  <si>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</si>
  <si>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</si>
  <si>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</si>
  <si>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</si>
  <si>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</si>
  <si>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</si>
  <si>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</si>
  <si>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</si>
  <si>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</si>
  <si>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</si>
  <si>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</si>
  <si>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</si>
  <si>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</si>
  <si>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</si>
  <si>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</si>
  <si>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</si>
  <si>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</si>
  <si>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</si>
  <si>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</si>
  <si>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</si>
  <si>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</si>
  <si>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</si>
  <si>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</si>
  <si>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</si>
  <si>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</si>
  <si>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</si>
  <si>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</si>
  <si>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</si>
  <si>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</si>
  <si>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</si>
  <si>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</si>
  <si>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</si>
  <si>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</si>
  <si>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</si>
  <si>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</si>
  <si>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</si>
  <si>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</si>
  <si>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</si>
  <si>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</si>
  <si>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</si>
  <si>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</si>
  <si>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</si>
  <si>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</si>
  <si>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</si>
  <si>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</si>
  <si>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</si>
  <si>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</si>
  <si>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</si>
  <si>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年度：令和4年度</t>
  </si>
  <si>
    <t>有形固定資産に係る行政目的別の明細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</si>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</sst>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0_);[Red]\(0.00\)"/>
  </numFmts>
  <fonts count="16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3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 indent="1" shrinkToFit="1"/>
    </xf>
    <xf numFmtId="3" fontId="1" fillId="0" borderId="1" xfId="0" applyNumberFormat="1" applyFont="1" applyBorder="1" applyAlignment="1">
      <alignment horizontal="left" vertical="center" indent="1" shrinkToFit="1"/>
    </xf>
    <xf numFmtId="3" fontId="0" fillId="0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shrinkToFi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center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Fill="1" applyBorder="1" applyAlignment="1">
      <alignment vertical="center" shrinkToFit="1"/>
    </xf>
    <xf numFmtId="3" fontId="10" fillId="0" borderId="1" xfId="0" applyNumberFormat="1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3" fontId="1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G14" sqref="G14"/>
    </sheetView>
  </sheetViews>
  <sheetFormatPr defaultColWidth="8.875" defaultRowHeight="11.25"/>
  <cols>
    <col min="1" max="1" width="30.875" style="77" customWidth="1"/>
    <col min="2" max="8" width="15.875" style="77" customWidth="1"/>
    <col min="9" max="16384" width="8.875" style="77"/>
  </cols>
  <sheetData>
    <row r="1" spans="1:8" ht="21">
      <c r="A1" s="84" t="s">
        <v>318</v>
      </c>
      <c r="B1" s="84"/>
      <c r="C1" s="84"/>
      <c r="D1" s="84"/>
      <c r="E1" s="84"/>
      <c r="F1" s="84"/>
      <c r="G1" s="84"/>
      <c r="H1" s="84"/>
    </row>
    <row r="2" spans="1:8" ht="13.5">
      <c r="A2" s="83" t="s">
        <v>0</v>
      </c>
      <c r="B2" s="83"/>
      <c r="C2" s="83"/>
      <c r="D2" s="83"/>
      <c r="E2" s="83"/>
      <c r="F2" s="83"/>
      <c r="G2" s="83"/>
      <c r="H2" s="82" t="s">
        <v>309</v>
      </c>
    </row>
    <row r="3" spans="1:8" ht="13.5">
      <c r="A3" s="83" t="s">
        <v>237</v>
      </c>
      <c r="B3" s="83"/>
      <c r="C3" s="83"/>
      <c r="D3" s="83"/>
      <c r="E3" s="83"/>
      <c r="F3" s="83"/>
      <c r="G3" s="83"/>
      <c r="H3" s="83"/>
    </row>
    <row r="4" spans="1:8" ht="13.5">
      <c r="A4" s="83"/>
      <c r="B4" s="83"/>
      <c r="C4" s="83"/>
      <c r="D4" s="83"/>
      <c r="E4" s="83"/>
      <c r="F4" s="83"/>
      <c r="G4" s="83"/>
      <c r="H4" s="82" t="s">
        <v>236</v>
      </c>
    </row>
    <row r="5" spans="1:8" ht="33.75">
      <c r="A5" s="80" t="s">
        <v>168</v>
      </c>
      <c r="B5" s="81" t="s">
        <v>317</v>
      </c>
      <c r="C5" s="81" t="s">
        <v>316</v>
      </c>
      <c r="D5" s="81" t="s">
        <v>315</v>
      </c>
      <c r="E5" s="81" t="s">
        <v>314</v>
      </c>
      <c r="F5" s="81" t="s">
        <v>313</v>
      </c>
      <c r="G5" s="81" t="s">
        <v>312</v>
      </c>
      <c r="H5" s="81" t="s">
        <v>311</v>
      </c>
    </row>
    <row r="6" spans="1:8">
      <c r="A6" s="79" t="s">
        <v>301</v>
      </c>
      <c r="B6" s="78">
        <v>76948511</v>
      </c>
      <c r="C6" s="78">
        <v>1157847</v>
      </c>
      <c r="D6" s="78">
        <v>302737</v>
      </c>
      <c r="E6" s="78">
        <v>77803621</v>
      </c>
      <c r="F6" s="78">
        <v>48728855</v>
      </c>
      <c r="G6" s="78">
        <v>1396355</v>
      </c>
      <c r="H6" s="78">
        <v>29074766</v>
      </c>
    </row>
    <row r="7" spans="1:8">
      <c r="A7" s="79" t="s">
        <v>300</v>
      </c>
      <c r="B7" s="78">
        <v>6298443</v>
      </c>
      <c r="C7" s="78">
        <v>97745</v>
      </c>
      <c r="D7" s="78">
        <v>20102</v>
      </c>
      <c r="E7" s="78">
        <v>6376085</v>
      </c>
      <c r="F7" s="78" t="s">
        <v>241</v>
      </c>
      <c r="G7" s="78" t="s">
        <v>241</v>
      </c>
      <c r="H7" s="78">
        <v>6376085</v>
      </c>
    </row>
    <row r="8" spans="1:8">
      <c r="A8" s="79" t="s">
        <v>299</v>
      </c>
      <c r="B8" s="78" t="s">
        <v>241</v>
      </c>
      <c r="C8" s="78" t="s">
        <v>241</v>
      </c>
      <c r="D8" s="78" t="s">
        <v>241</v>
      </c>
      <c r="E8" s="78" t="s">
        <v>241</v>
      </c>
      <c r="F8" s="78" t="s">
        <v>241</v>
      </c>
      <c r="G8" s="78" t="s">
        <v>241</v>
      </c>
      <c r="H8" s="78" t="s">
        <v>241</v>
      </c>
    </row>
    <row r="9" spans="1:8">
      <c r="A9" s="79" t="s">
        <v>298</v>
      </c>
      <c r="B9" s="78">
        <v>60260051</v>
      </c>
      <c r="C9" s="78">
        <v>308990</v>
      </c>
      <c r="D9" s="78">
        <v>269360</v>
      </c>
      <c r="E9" s="78">
        <v>60299681</v>
      </c>
      <c r="F9" s="78">
        <v>40941164</v>
      </c>
      <c r="G9" s="78">
        <v>1141376</v>
      </c>
      <c r="H9" s="78">
        <v>19358517</v>
      </c>
    </row>
    <row r="10" spans="1:8">
      <c r="A10" s="79" t="s">
        <v>297</v>
      </c>
      <c r="B10" s="78">
        <v>1359335</v>
      </c>
      <c r="C10" s="78">
        <v>96836</v>
      </c>
      <c r="D10" s="78" t="s">
        <v>241</v>
      </c>
      <c r="E10" s="78">
        <v>1456171</v>
      </c>
      <c r="F10" s="78">
        <v>376626</v>
      </c>
      <c r="G10" s="78">
        <v>99218</v>
      </c>
      <c r="H10" s="78">
        <v>1079545</v>
      </c>
    </row>
    <row r="11" spans="1:8">
      <c r="A11" s="79" t="s">
        <v>296</v>
      </c>
      <c r="B11" s="78">
        <v>8994683</v>
      </c>
      <c r="C11" s="78">
        <v>197777</v>
      </c>
      <c r="D11" s="78" t="s">
        <v>241</v>
      </c>
      <c r="E11" s="78">
        <v>9192459</v>
      </c>
      <c r="F11" s="78">
        <v>7411065</v>
      </c>
      <c r="G11" s="78">
        <v>155762</v>
      </c>
      <c r="H11" s="78">
        <v>1781394</v>
      </c>
    </row>
    <row r="12" spans="1:8">
      <c r="A12" s="79" t="s">
        <v>295</v>
      </c>
      <c r="B12" s="78" t="s">
        <v>241</v>
      </c>
      <c r="C12" s="78" t="s">
        <v>241</v>
      </c>
      <c r="D12" s="78" t="s">
        <v>241</v>
      </c>
      <c r="E12" s="78" t="s">
        <v>241</v>
      </c>
      <c r="F12" s="78" t="s">
        <v>241</v>
      </c>
      <c r="G12" s="78" t="s">
        <v>241</v>
      </c>
      <c r="H12" s="78" t="s">
        <v>241</v>
      </c>
    </row>
    <row r="13" spans="1:8">
      <c r="A13" s="79" t="s">
        <v>294</v>
      </c>
      <c r="B13" s="78" t="s">
        <v>241</v>
      </c>
      <c r="C13" s="78" t="s">
        <v>241</v>
      </c>
      <c r="D13" s="78" t="s">
        <v>241</v>
      </c>
      <c r="E13" s="78" t="s">
        <v>241</v>
      </c>
      <c r="F13" s="78" t="s">
        <v>241</v>
      </c>
      <c r="G13" s="78" t="s">
        <v>241</v>
      </c>
      <c r="H13" s="78" t="s">
        <v>241</v>
      </c>
    </row>
    <row r="14" spans="1:8">
      <c r="A14" s="79" t="s">
        <v>293</v>
      </c>
      <c r="B14" s="78" t="s">
        <v>241</v>
      </c>
      <c r="C14" s="78" t="s">
        <v>241</v>
      </c>
      <c r="D14" s="78" t="s">
        <v>241</v>
      </c>
      <c r="E14" s="78" t="s">
        <v>241</v>
      </c>
      <c r="F14" s="78" t="s">
        <v>241</v>
      </c>
      <c r="G14" s="78" t="s">
        <v>241</v>
      </c>
      <c r="H14" s="78" t="s">
        <v>241</v>
      </c>
    </row>
    <row r="15" spans="1:8">
      <c r="A15" s="79" t="s">
        <v>292</v>
      </c>
      <c r="B15" s="78" t="s">
        <v>241</v>
      </c>
      <c r="C15" s="78" t="s">
        <v>241</v>
      </c>
      <c r="D15" s="78" t="s">
        <v>241</v>
      </c>
      <c r="E15" s="78" t="s">
        <v>241</v>
      </c>
      <c r="F15" s="78" t="s">
        <v>241</v>
      </c>
      <c r="G15" s="78" t="s">
        <v>241</v>
      </c>
      <c r="H15" s="78" t="s">
        <v>241</v>
      </c>
    </row>
    <row r="16" spans="1:8">
      <c r="A16" s="79" t="s">
        <v>291</v>
      </c>
      <c r="B16" s="78">
        <v>35999</v>
      </c>
      <c r="C16" s="78">
        <v>456500</v>
      </c>
      <c r="D16" s="78">
        <v>13274</v>
      </c>
      <c r="E16" s="78">
        <v>479224</v>
      </c>
      <c r="F16" s="78" t="s">
        <v>241</v>
      </c>
      <c r="G16" s="78" t="s">
        <v>241</v>
      </c>
      <c r="H16" s="78">
        <v>479224</v>
      </c>
    </row>
    <row r="17" spans="1:8">
      <c r="A17" s="79" t="s">
        <v>290</v>
      </c>
      <c r="B17" s="78">
        <v>181014428</v>
      </c>
      <c r="C17" s="78">
        <v>887973</v>
      </c>
      <c r="D17" s="78">
        <v>254944</v>
      </c>
      <c r="E17" s="78">
        <v>181647457</v>
      </c>
      <c r="F17" s="78">
        <v>129845322</v>
      </c>
      <c r="G17" s="78">
        <v>3525478</v>
      </c>
      <c r="H17" s="78">
        <v>51802134</v>
      </c>
    </row>
    <row r="18" spans="1:8">
      <c r="A18" s="79" t="s">
        <v>289</v>
      </c>
      <c r="B18" s="78" t="s">
        <v>241</v>
      </c>
      <c r="C18" s="78" t="s">
        <v>241</v>
      </c>
      <c r="D18" s="78" t="s">
        <v>241</v>
      </c>
      <c r="E18" s="78" t="s">
        <v>241</v>
      </c>
      <c r="F18" s="78" t="s">
        <v>241</v>
      </c>
      <c r="G18" s="78" t="s">
        <v>241</v>
      </c>
      <c r="H18" s="78" t="s">
        <v>241</v>
      </c>
    </row>
    <row r="19" spans="1:8">
      <c r="A19" s="79" t="s">
        <v>288</v>
      </c>
      <c r="B19" s="78">
        <v>279230</v>
      </c>
      <c r="C19" s="78">
        <v>23045</v>
      </c>
      <c r="D19" s="78" t="s">
        <v>241</v>
      </c>
      <c r="E19" s="78">
        <v>302275</v>
      </c>
      <c r="F19" s="78" t="s">
        <v>241</v>
      </c>
      <c r="G19" s="78" t="s">
        <v>241</v>
      </c>
      <c r="H19" s="78">
        <v>302275</v>
      </c>
    </row>
    <row r="20" spans="1:8">
      <c r="A20" s="79" t="s">
        <v>287</v>
      </c>
      <c r="B20" s="78">
        <v>9370</v>
      </c>
      <c r="C20" s="78">
        <v>1894</v>
      </c>
      <c r="D20" s="78">
        <v>0</v>
      </c>
      <c r="E20" s="78">
        <v>11264</v>
      </c>
      <c r="F20" s="78" t="s">
        <v>241</v>
      </c>
      <c r="G20" s="78" t="s">
        <v>241</v>
      </c>
      <c r="H20" s="78">
        <v>11264</v>
      </c>
    </row>
    <row r="21" spans="1:8">
      <c r="A21" s="79" t="s">
        <v>286</v>
      </c>
      <c r="B21" s="78" t="s">
        <v>241</v>
      </c>
      <c r="C21" s="78" t="s">
        <v>241</v>
      </c>
      <c r="D21" s="78" t="s">
        <v>241</v>
      </c>
      <c r="E21" s="78" t="s">
        <v>241</v>
      </c>
      <c r="F21" s="78" t="s">
        <v>241</v>
      </c>
      <c r="G21" s="78" t="s">
        <v>241</v>
      </c>
      <c r="H21" s="78" t="s">
        <v>241</v>
      </c>
    </row>
    <row r="22" spans="1:8">
      <c r="A22" s="79" t="s">
        <v>285</v>
      </c>
      <c r="B22" s="78">
        <v>0</v>
      </c>
      <c r="C22" s="78" t="s">
        <v>241</v>
      </c>
      <c r="D22" s="78" t="s">
        <v>241</v>
      </c>
      <c r="E22" s="78">
        <v>0</v>
      </c>
      <c r="F22" s="78" t="s">
        <v>241</v>
      </c>
      <c r="G22" s="78" t="s">
        <v>241</v>
      </c>
      <c r="H22" s="78">
        <v>0</v>
      </c>
    </row>
    <row r="23" spans="1:8">
      <c r="A23" s="79" t="s">
        <v>284</v>
      </c>
      <c r="B23" s="78" t="s">
        <v>241</v>
      </c>
      <c r="C23" s="78" t="s">
        <v>241</v>
      </c>
      <c r="D23" s="78" t="s">
        <v>241</v>
      </c>
      <c r="E23" s="78" t="s">
        <v>241</v>
      </c>
      <c r="F23" s="78" t="s">
        <v>241</v>
      </c>
      <c r="G23" s="78" t="s">
        <v>241</v>
      </c>
      <c r="H23" s="78" t="s">
        <v>241</v>
      </c>
    </row>
    <row r="24" spans="1:8">
      <c r="A24" s="79" t="s">
        <v>283</v>
      </c>
      <c r="B24" s="78">
        <v>2823959</v>
      </c>
      <c r="C24" s="78">
        <v>343946</v>
      </c>
      <c r="D24" s="78">
        <v>25543</v>
      </c>
      <c r="E24" s="78">
        <v>3142362</v>
      </c>
      <c r="F24" s="78" t="s">
        <v>241</v>
      </c>
      <c r="G24" s="78" t="s">
        <v>241</v>
      </c>
      <c r="H24" s="78">
        <v>3142362</v>
      </c>
    </row>
    <row r="25" spans="1:8">
      <c r="A25" s="79" t="s">
        <v>282</v>
      </c>
      <c r="B25" s="78" t="s">
        <v>241</v>
      </c>
      <c r="C25" s="78" t="s">
        <v>241</v>
      </c>
      <c r="D25" s="78" t="s">
        <v>241</v>
      </c>
      <c r="E25" s="78" t="s">
        <v>241</v>
      </c>
      <c r="F25" s="78" t="s">
        <v>241</v>
      </c>
      <c r="G25" s="78" t="s">
        <v>241</v>
      </c>
      <c r="H25" s="78" t="s">
        <v>241</v>
      </c>
    </row>
    <row r="26" spans="1:8">
      <c r="A26" s="79" t="s">
        <v>281</v>
      </c>
      <c r="B26" s="78" t="s">
        <v>241</v>
      </c>
      <c r="C26" s="78" t="s">
        <v>241</v>
      </c>
      <c r="D26" s="78" t="s">
        <v>241</v>
      </c>
      <c r="E26" s="78" t="s">
        <v>241</v>
      </c>
      <c r="F26" s="78" t="s">
        <v>241</v>
      </c>
      <c r="G26" s="78" t="s">
        <v>241</v>
      </c>
      <c r="H26" s="78" t="s">
        <v>241</v>
      </c>
    </row>
    <row r="27" spans="1:8">
      <c r="A27" s="79" t="s">
        <v>280</v>
      </c>
      <c r="B27" s="78" t="s">
        <v>241</v>
      </c>
      <c r="C27" s="78" t="s">
        <v>241</v>
      </c>
      <c r="D27" s="78" t="s">
        <v>241</v>
      </c>
      <c r="E27" s="78" t="s">
        <v>241</v>
      </c>
      <c r="F27" s="78" t="s">
        <v>241</v>
      </c>
      <c r="G27" s="78" t="s">
        <v>241</v>
      </c>
      <c r="H27" s="78" t="s">
        <v>241</v>
      </c>
    </row>
    <row r="28" spans="1:8">
      <c r="A28" s="79" t="s">
        <v>279</v>
      </c>
      <c r="B28" s="78" t="s">
        <v>241</v>
      </c>
      <c r="C28" s="78" t="s">
        <v>241</v>
      </c>
      <c r="D28" s="78" t="s">
        <v>241</v>
      </c>
      <c r="E28" s="78" t="s">
        <v>241</v>
      </c>
      <c r="F28" s="78" t="s">
        <v>241</v>
      </c>
      <c r="G28" s="78" t="s">
        <v>241</v>
      </c>
      <c r="H28" s="78" t="s">
        <v>241</v>
      </c>
    </row>
    <row r="29" spans="1:8">
      <c r="A29" s="79" t="s">
        <v>278</v>
      </c>
      <c r="B29" s="78" t="s">
        <v>241</v>
      </c>
      <c r="C29" s="78" t="s">
        <v>241</v>
      </c>
      <c r="D29" s="78" t="s">
        <v>241</v>
      </c>
      <c r="E29" s="78" t="s">
        <v>241</v>
      </c>
      <c r="F29" s="78" t="s">
        <v>241</v>
      </c>
      <c r="G29" s="78" t="s">
        <v>241</v>
      </c>
      <c r="H29" s="78" t="s">
        <v>241</v>
      </c>
    </row>
    <row r="30" spans="1:8">
      <c r="A30" s="79" t="s">
        <v>277</v>
      </c>
      <c r="B30" s="78">
        <v>3740</v>
      </c>
      <c r="C30" s="78" t="s">
        <v>241</v>
      </c>
      <c r="D30" s="78" t="s">
        <v>241</v>
      </c>
      <c r="E30" s="78">
        <v>3740</v>
      </c>
      <c r="F30" s="78" t="s">
        <v>241</v>
      </c>
      <c r="G30" s="78" t="s">
        <v>241</v>
      </c>
      <c r="H30" s="78">
        <v>3740</v>
      </c>
    </row>
    <row r="31" spans="1:8">
      <c r="A31" s="79" t="s">
        <v>276</v>
      </c>
      <c r="B31" s="78">
        <v>1401</v>
      </c>
      <c r="C31" s="78">
        <v>2596</v>
      </c>
      <c r="D31" s="78" t="s">
        <v>241</v>
      </c>
      <c r="E31" s="78">
        <v>3996</v>
      </c>
      <c r="F31" s="78" t="s">
        <v>241</v>
      </c>
      <c r="G31" s="78" t="s">
        <v>241</v>
      </c>
      <c r="H31" s="78">
        <v>3996</v>
      </c>
    </row>
    <row r="32" spans="1:8">
      <c r="A32" s="79" t="s">
        <v>275</v>
      </c>
      <c r="B32" s="78" t="s">
        <v>241</v>
      </c>
      <c r="C32" s="78" t="s">
        <v>241</v>
      </c>
      <c r="D32" s="78" t="s">
        <v>241</v>
      </c>
      <c r="E32" s="78" t="s">
        <v>241</v>
      </c>
      <c r="F32" s="78" t="s">
        <v>241</v>
      </c>
      <c r="G32" s="78" t="s">
        <v>241</v>
      </c>
      <c r="H32" s="78" t="s">
        <v>241</v>
      </c>
    </row>
    <row r="33" spans="1:8">
      <c r="A33" s="79" t="s">
        <v>274</v>
      </c>
      <c r="B33" s="78" t="s">
        <v>241</v>
      </c>
      <c r="C33" s="78" t="s">
        <v>241</v>
      </c>
      <c r="D33" s="78" t="s">
        <v>241</v>
      </c>
      <c r="E33" s="78" t="s">
        <v>241</v>
      </c>
      <c r="F33" s="78" t="s">
        <v>241</v>
      </c>
      <c r="G33" s="78" t="s">
        <v>241</v>
      </c>
      <c r="H33" s="78" t="s">
        <v>241</v>
      </c>
    </row>
    <row r="34" spans="1:8">
      <c r="A34" s="79" t="s">
        <v>273</v>
      </c>
      <c r="B34" s="78" t="s">
        <v>241</v>
      </c>
      <c r="C34" s="78" t="s">
        <v>241</v>
      </c>
      <c r="D34" s="78" t="s">
        <v>241</v>
      </c>
      <c r="E34" s="78" t="s">
        <v>241</v>
      </c>
      <c r="F34" s="78" t="s">
        <v>241</v>
      </c>
      <c r="G34" s="78" t="s">
        <v>241</v>
      </c>
      <c r="H34" s="78" t="s">
        <v>241</v>
      </c>
    </row>
    <row r="35" spans="1:8">
      <c r="A35" s="79" t="s">
        <v>272</v>
      </c>
      <c r="B35" s="78" t="s">
        <v>241</v>
      </c>
      <c r="C35" s="78" t="s">
        <v>241</v>
      </c>
      <c r="D35" s="78" t="s">
        <v>241</v>
      </c>
      <c r="E35" s="78" t="s">
        <v>241</v>
      </c>
      <c r="F35" s="78" t="s">
        <v>241</v>
      </c>
      <c r="G35" s="78" t="s">
        <v>241</v>
      </c>
      <c r="H35" s="78" t="s">
        <v>241</v>
      </c>
    </row>
    <row r="36" spans="1:8">
      <c r="A36" s="79" t="s">
        <v>271</v>
      </c>
      <c r="B36" s="78" t="s">
        <v>241</v>
      </c>
      <c r="C36" s="78" t="s">
        <v>241</v>
      </c>
      <c r="D36" s="78" t="s">
        <v>241</v>
      </c>
      <c r="E36" s="78" t="s">
        <v>241</v>
      </c>
      <c r="F36" s="78" t="s">
        <v>241</v>
      </c>
      <c r="G36" s="78" t="s">
        <v>241</v>
      </c>
      <c r="H36" s="78" t="s">
        <v>241</v>
      </c>
    </row>
    <row r="37" spans="1:8">
      <c r="A37" s="79" t="s">
        <v>270</v>
      </c>
      <c r="B37" s="78" t="s">
        <v>241</v>
      </c>
      <c r="C37" s="78" t="s">
        <v>241</v>
      </c>
      <c r="D37" s="78" t="s">
        <v>241</v>
      </c>
      <c r="E37" s="78" t="s">
        <v>241</v>
      </c>
      <c r="F37" s="78" t="s">
        <v>241</v>
      </c>
      <c r="G37" s="78" t="s">
        <v>241</v>
      </c>
      <c r="H37" s="78" t="s">
        <v>241</v>
      </c>
    </row>
    <row r="38" spans="1:8">
      <c r="A38" s="79" t="s">
        <v>269</v>
      </c>
      <c r="B38" s="78">
        <v>195190</v>
      </c>
      <c r="C38" s="78" t="s">
        <v>241</v>
      </c>
      <c r="D38" s="78" t="s">
        <v>241</v>
      </c>
      <c r="E38" s="78">
        <v>195190</v>
      </c>
      <c r="F38" s="78">
        <v>170157</v>
      </c>
      <c r="G38" s="78">
        <v>3695</v>
      </c>
      <c r="H38" s="78">
        <v>25033</v>
      </c>
    </row>
    <row r="39" spans="1:8">
      <c r="A39" s="79" t="s">
        <v>268</v>
      </c>
      <c r="B39" s="78" t="s">
        <v>241</v>
      </c>
      <c r="C39" s="78" t="s">
        <v>241</v>
      </c>
      <c r="D39" s="78" t="s">
        <v>241</v>
      </c>
      <c r="E39" s="78" t="s">
        <v>241</v>
      </c>
      <c r="F39" s="78" t="s">
        <v>241</v>
      </c>
      <c r="G39" s="78" t="s">
        <v>241</v>
      </c>
      <c r="H39" s="78" t="s">
        <v>241</v>
      </c>
    </row>
    <row r="40" spans="1:8">
      <c r="A40" s="79" t="s">
        <v>267</v>
      </c>
      <c r="B40" s="78" t="s">
        <v>241</v>
      </c>
      <c r="C40" s="78" t="s">
        <v>241</v>
      </c>
      <c r="D40" s="78" t="s">
        <v>241</v>
      </c>
      <c r="E40" s="78" t="s">
        <v>241</v>
      </c>
      <c r="F40" s="78" t="s">
        <v>241</v>
      </c>
      <c r="G40" s="78" t="s">
        <v>241</v>
      </c>
      <c r="H40" s="78" t="s">
        <v>241</v>
      </c>
    </row>
    <row r="41" spans="1:8">
      <c r="A41" s="79" t="s">
        <v>266</v>
      </c>
      <c r="B41" s="78" t="s">
        <v>241</v>
      </c>
      <c r="C41" s="78" t="s">
        <v>241</v>
      </c>
      <c r="D41" s="78" t="s">
        <v>241</v>
      </c>
      <c r="E41" s="78" t="s">
        <v>241</v>
      </c>
      <c r="F41" s="78" t="s">
        <v>241</v>
      </c>
      <c r="G41" s="78" t="s">
        <v>241</v>
      </c>
      <c r="H41" s="78" t="s">
        <v>241</v>
      </c>
    </row>
    <row r="42" spans="1:8">
      <c r="A42" s="79" t="s">
        <v>265</v>
      </c>
      <c r="B42" s="78" t="s">
        <v>241</v>
      </c>
      <c r="C42" s="78" t="s">
        <v>241</v>
      </c>
      <c r="D42" s="78" t="s">
        <v>241</v>
      </c>
      <c r="E42" s="78" t="s">
        <v>241</v>
      </c>
      <c r="F42" s="78" t="s">
        <v>241</v>
      </c>
      <c r="G42" s="78" t="s">
        <v>241</v>
      </c>
      <c r="H42" s="78" t="s">
        <v>241</v>
      </c>
    </row>
    <row r="43" spans="1:8">
      <c r="A43" s="79" t="s">
        <v>264</v>
      </c>
      <c r="B43" s="78" t="s">
        <v>241</v>
      </c>
      <c r="C43" s="78" t="s">
        <v>241</v>
      </c>
      <c r="D43" s="78" t="s">
        <v>241</v>
      </c>
      <c r="E43" s="78" t="s">
        <v>241</v>
      </c>
      <c r="F43" s="78" t="s">
        <v>241</v>
      </c>
      <c r="G43" s="78" t="s">
        <v>241</v>
      </c>
      <c r="H43" s="78" t="s">
        <v>241</v>
      </c>
    </row>
    <row r="44" spans="1:8">
      <c r="A44" s="79" t="s">
        <v>263</v>
      </c>
      <c r="B44" s="78" t="s">
        <v>241</v>
      </c>
      <c r="C44" s="78" t="s">
        <v>241</v>
      </c>
      <c r="D44" s="78" t="s">
        <v>241</v>
      </c>
      <c r="E44" s="78" t="s">
        <v>241</v>
      </c>
      <c r="F44" s="78" t="s">
        <v>241</v>
      </c>
      <c r="G44" s="78" t="s">
        <v>241</v>
      </c>
      <c r="H44" s="78" t="s">
        <v>241</v>
      </c>
    </row>
    <row r="45" spans="1:8">
      <c r="A45" s="79" t="s">
        <v>262</v>
      </c>
      <c r="B45" s="78" t="s">
        <v>241</v>
      </c>
      <c r="C45" s="78" t="s">
        <v>241</v>
      </c>
      <c r="D45" s="78" t="s">
        <v>241</v>
      </c>
      <c r="E45" s="78" t="s">
        <v>241</v>
      </c>
      <c r="F45" s="78" t="s">
        <v>241</v>
      </c>
      <c r="G45" s="78" t="s">
        <v>241</v>
      </c>
      <c r="H45" s="78" t="s">
        <v>241</v>
      </c>
    </row>
    <row r="46" spans="1:8">
      <c r="A46" s="79" t="s">
        <v>261</v>
      </c>
      <c r="B46" s="78">
        <v>19605204</v>
      </c>
      <c r="C46" s="78" t="s">
        <v>241</v>
      </c>
      <c r="D46" s="78" t="s">
        <v>241</v>
      </c>
      <c r="E46" s="78">
        <v>19605204</v>
      </c>
      <c r="F46" s="78">
        <v>12656270</v>
      </c>
      <c r="G46" s="78">
        <v>326966</v>
      </c>
      <c r="H46" s="78">
        <v>6948934</v>
      </c>
    </row>
    <row r="47" spans="1:8">
      <c r="A47" s="79" t="s">
        <v>260</v>
      </c>
      <c r="B47" s="78">
        <v>145824092</v>
      </c>
      <c r="C47" s="78">
        <v>281639</v>
      </c>
      <c r="D47" s="78" t="s">
        <v>241</v>
      </c>
      <c r="E47" s="78">
        <v>146105731</v>
      </c>
      <c r="F47" s="78">
        <v>108503102</v>
      </c>
      <c r="G47" s="78">
        <v>2928006</v>
      </c>
      <c r="H47" s="78">
        <v>37602629</v>
      </c>
    </row>
    <row r="48" spans="1:8">
      <c r="A48" s="79" t="s">
        <v>259</v>
      </c>
      <c r="B48" s="78">
        <v>11780</v>
      </c>
      <c r="C48" s="78" t="s">
        <v>241</v>
      </c>
      <c r="D48" s="78" t="s">
        <v>241</v>
      </c>
      <c r="E48" s="78">
        <v>11780</v>
      </c>
      <c r="F48" s="78">
        <v>1732</v>
      </c>
      <c r="G48" s="78">
        <v>247</v>
      </c>
      <c r="H48" s="78">
        <v>10048</v>
      </c>
    </row>
    <row r="49" spans="1:8">
      <c r="A49" s="79" t="s">
        <v>258</v>
      </c>
      <c r="B49" s="78" t="s">
        <v>241</v>
      </c>
      <c r="C49" s="78" t="s">
        <v>241</v>
      </c>
      <c r="D49" s="78" t="s">
        <v>241</v>
      </c>
      <c r="E49" s="78" t="s">
        <v>241</v>
      </c>
      <c r="F49" s="78" t="s">
        <v>241</v>
      </c>
      <c r="G49" s="78" t="s">
        <v>241</v>
      </c>
      <c r="H49" s="78" t="s">
        <v>241</v>
      </c>
    </row>
    <row r="50" spans="1:8">
      <c r="A50" s="79" t="s">
        <v>257</v>
      </c>
      <c r="B50" s="78" t="s">
        <v>241</v>
      </c>
      <c r="C50" s="78" t="s">
        <v>241</v>
      </c>
      <c r="D50" s="78" t="s">
        <v>241</v>
      </c>
      <c r="E50" s="78" t="s">
        <v>241</v>
      </c>
      <c r="F50" s="78" t="s">
        <v>241</v>
      </c>
      <c r="G50" s="78" t="s">
        <v>241</v>
      </c>
      <c r="H50" s="78" t="s">
        <v>241</v>
      </c>
    </row>
    <row r="51" spans="1:8">
      <c r="A51" s="79" t="s">
        <v>256</v>
      </c>
      <c r="B51" s="78" t="s">
        <v>241</v>
      </c>
      <c r="C51" s="78" t="s">
        <v>241</v>
      </c>
      <c r="D51" s="78" t="s">
        <v>241</v>
      </c>
      <c r="E51" s="78" t="s">
        <v>241</v>
      </c>
      <c r="F51" s="78" t="s">
        <v>241</v>
      </c>
      <c r="G51" s="78" t="s">
        <v>241</v>
      </c>
      <c r="H51" s="78" t="s">
        <v>241</v>
      </c>
    </row>
    <row r="52" spans="1:8">
      <c r="A52" s="79" t="s">
        <v>255</v>
      </c>
      <c r="B52" s="78">
        <v>1022808</v>
      </c>
      <c r="C52" s="78">
        <v>880</v>
      </c>
      <c r="D52" s="78" t="s">
        <v>241</v>
      </c>
      <c r="E52" s="78">
        <v>1023688</v>
      </c>
      <c r="F52" s="78">
        <v>552372</v>
      </c>
      <c r="G52" s="78">
        <v>32372</v>
      </c>
      <c r="H52" s="78">
        <v>471316</v>
      </c>
    </row>
    <row r="53" spans="1:8">
      <c r="A53" s="79" t="s">
        <v>254</v>
      </c>
      <c r="B53" s="78" t="s">
        <v>241</v>
      </c>
      <c r="C53" s="78" t="s">
        <v>241</v>
      </c>
      <c r="D53" s="78" t="s">
        <v>241</v>
      </c>
      <c r="E53" s="78" t="s">
        <v>241</v>
      </c>
      <c r="F53" s="78" t="s">
        <v>241</v>
      </c>
      <c r="G53" s="78" t="s">
        <v>241</v>
      </c>
      <c r="H53" s="78" t="s">
        <v>241</v>
      </c>
    </row>
    <row r="54" spans="1:8">
      <c r="A54" s="79" t="s">
        <v>253</v>
      </c>
      <c r="B54" s="78" t="s">
        <v>241</v>
      </c>
      <c r="C54" s="78" t="s">
        <v>241</v>
      </c>
      <c r="D54" s="78" t="s">
        <v>241</v>
      </c>
      <c r="E54" s="78" t="s">
        <v>241</v>
      </c>
      <c r="F54" s="78" t="s">
        <v>241</v>
      </c>
      <c r="G54" s="78" t="s">
        <v>241</v>
      </c>
      <c r="H54" s="78" t="s">
        <v>241</v>
      </c>
    </row>
    <row r="55" spans="1:8">
      <c r="A55" s="79" t="s">
        <v>252</v>
      </c>
      <c r="B55" s="78" t="s">
        <v>241</v>
      </c>
      <c r="C55" s="78" t="s">
        <v>241</v>
      </c>
      <c r="D55" s="78" t="s">
        <v>241</v>
      </c>
      <c r="E55" s="78" t="s">
        <v>241</v>
      </c>
      <c r="F55" s="78" t="s">
        <v>241</v>
      </c>
      <c r="G55" s="78" t="s">
        <v>241</v>
      </c>
      <c r="H55" s="78" t="s">
        <v>241</v>
      </c>
    </row>
    <row r="56" spans="1:8">
      <c r="A56" s="79" t="s">
        <v>251</v>
      </c>
      <c r="B56" s="78">
        <v>550416</v>
      </c>
      <c r="C56" s="78" t="s">
        <v>241</v>
      </c>
      <c r="D56" s="78" t="s">
        <v>241</v>
      </c>
      <c r="E56" s="78">
        <v>550416</v>
      </c>
      <c r="F56" s="78">
        <v>208057</v>
      </c>
      <c r="G56" s="78">
        <v>7706</v>
      </c>
      <c r="H56" s="78">
        <v>342359</v>
      </c>
    </row>
    <row r="57" spans="1:8">
      <c r="A57" s="79" t="s">
        <v>250</v>
      </c>
      <c r="B57" s="78">
        <v>2533516</v>
      </c>
      <c r="C57" s="78" t="s">
        <v>241</v>
      </c>
      <c r="D57" s="78" t="s">
        <v>241</v>
      </c>
      <c r="E57" s="78">
        <v>2533516</v>
      </c>
      <c r="F57" s="78">
        <v>1983236</v>
      </c>
      <c r="G57" s="78">
        <v>56458</v>
      </c>
      <c r="H57" s="78">
        <v>550280</v>
      </c>
    </row>
    <row r="58" spans="1:8">
      <c r="A58" s="79" t="s">
        <v>249</v>
      </c>
      <c r="B58" s="78">
        <v>7519992</v>
      </c>
      <c r="C58" s="78">
        <v>28292</v>
      </c>
      <c r="D58" s="78" t="s">
        <v>241</v>
      </c>
      <c r="E58" s="78">
        <v>7548284</v>
      </c>
      <c r="F58" s="78">
        <v>5746412</v>
      </c>
      <c r="G58" s="78">
        <v>165143</v>
      </c>
      <c r="H58" s="78">
        <v>1801872</v>
      </c>
    </row>
    <row r="59" spans="1:8">
      <c r="A59" s="79" t="s">
        <v>248</v>
      </c>
      <c r="B59" s="78">
        <v>149794</v>
      </c>
      <c r="C59" s="78">
        <v>1155</v>
      </c>
      <c r="D59" s="78">
        <v>0</v>
      </c>
      <c r="E59" s="78">
        <v>150949</v>
      </c>
      <c r="F59" s="78">
        <v>23985</v>
      </c>
      <c r="G59" s="78">
        <v>4885</v>
      </c>
      <c r="H59" s="78">
        <v>126965</v>
      </c>
    </row>
    <row r="60" spans="1:8">
      <c r="A60" s="79" t="s">
        <v>247</v>
      </c>
      <c r="B60" s="78" t="s">
        <v>241</v>
      </c>
      <c r="C60" s="78" t="s">
        <v>241</v>
      </c>
      <c r="D60" s="78" t="s">
        <v>241</v>
      </c>
      <c r="E60" s="78" t="s">
        <v>241</v>
      </c>
      <c r="F60" s="78" t="s">
        <v>241</v>
      </c>
      <c r="G60" s="78" t="s">
        <v>241</v>
      </c>
      <c r="H60" s="78" t="s">
        <v>241</v>
      </c>
    </row>
    <row r="61" spans="1:8">
      <c r="A61" s="79" t="s">
        <v>246</v>
      </c>
      <c r="B61" s="78">
        <v>483937</v>
      </c>
      <c r="C61" s="78">
        <v>204526</v>
      </c>
      <c r="D61" s="78">
        <v>229401</v>
      </c>
      <c r="E61" s="78">
        <v>459062</v>
      </c>
      <c r="F61" s="78" t="s">
        <v>241</v>
      </c>
      <c r="G61" s="78" t="s">
        <v>241</v>
      </c>
      <c r="H61" s="78">
        <v>459062</v>
      </c>
    </row>
    <row r="62" spans="1:8">
      <c r="A62" s="79" t="s">
        <v>245</v>
      </c>
      <c r="B62" s="78">
        <v>4350148</v>
      </c>
      <c r="C62" s="78">
        <v>227534</v>
      </c>
      <c r="D62" s="78">
        <v>79920</v>
      </c>
      <c r="E62" s="78">
        <v>4497762</v>
      </c>
      <c r="F62" s="78">
        <v>3579592</v>
      </c>
      <c r="G62" s="78">
        <v>228682</v>
      </c>
      <c r="H62" s="78">
        <v>918170</v>
      </c>
    </row>
    <row r="63" spans="1:8">
      <c r="A63" s="79" t="s">
        <v>244</v>
      </c>
      <c r="B63" s="78" t="s">
        <v>241</v>
      </c>
      <c r="C63" s="78" t="s">
        <v>241</v>
      </c>
      <c r="D63" s="78" t="s">
        <v>241</v>
      </c>
      <c r="E63" s="78" t="s">
        <v>241</v>
      </c>
      <c r="F63" s="78" t="s">
        <v>241</v>
      </c>
      <c r="G63" s="78" t="s">
        <v>241</v>
      </c>
      <c r="H63" s="78" t="s">
        <v>241</v>
      </c>
    </row>
    <row r="64" spans="1:8">
      <c r="A64" s="79" t="s">
        <v>243</v>
      </c>
      <c r="B64" s="78">
        <v>4126658</v>
      </c>
      <c r="C64" s="78">
        <v>227534</v>
      </c>
      <c r="D64" s="78">
        <v>79920</v>
      </c>
      <c r="E64" s="78">
        <v>4274272</v>
      </c>
      <c r="F64" s="78">
        <v>3579592</v>
      </c>
      <c r="G64" s="78">
        <v>228682</v>
      </c>
      <c r="H64" s="78">
        <v>694680</v>
      </c>
    </row>
    <row r="65" spans="1:8">
      <c r="A65" s="79" t="s">
        <v>242</v>
      </c>
      <c r="B65" s="78">
        <v>223490</v>
      </c>
      <c r="C65" s="78" t="s">
        <v>241</v>
      </c>
      <c r="D65" s="78" t="s">
        <v>241</v>
      </c>
      <c r="E65" s="78">
        <v>223490</v>
      </c>
      <c r="F65" s="78" t="s">
        <v>241</v>
      </c>
      <c r="G65" s="78" t="s">
        <v>241</v>
      </c>
      <c r="H65" s="78">
        <v>223490</v>
      </c>
    </row>
    <row r="66" spans="1:8">
      <c r="A66" s="79" t="s">
        <v>10</v>
      </c>
      <c r="B66" s="78">
        <v>262313087</v>
      </c>
      <c r="C66" s="78">
        <v>2273354</v>
      </c>
      <c r="D66" s="78">
        <v>637601</v>
      </c>
      <c r="E66" s="78">
        <v>263948840</v>
      </c>
      <c r="F66" s="78">
        <v>182153769</v>
      </c>
      <c r="G66" s="78">
        <v>5150516</v>
      </c>
      <c r="H66" s="78">
        <v>81795070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C1" workbookViewId="0">
      <selection activeCell="H4" sqref="H4:H5"/>
    </sheetView>
  </sheetViews>
  <sheetFormatPr defaultColWidth="8.875" defaultRowHeight="11.25"/>
  <cols>
    <col min="1" max="1" width="30.875" style="77" customWidth="1"/>
    <col min="2" max="11" width="15.875" style="77" customWidth="1"/>
    <col min="12" max="16384" width="8.875" style="77"/>
  </cols>
  <sheetData>
    <row r="1" spans="1:10" ht="21">
      <c r="A1" s="84" t="s">
        <v>310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3.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2" t="s">
        <v>309</v>
      </c>
    </row>
    <row r="3" spans="1:10" ht="13.5">
      <c r="A3" s="83" t="s">
        <v>237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13.5">
      <c r="A4" s="83"/>
      <c r="B4" s="83"/>
      <c r="C4" s="83"/>
      <c r="D4" s="83"/>
      <c r="E4" s="83"/>
      <c r="F4" s="83"/>
      <c r="G4" s="83"/>
      <c r="H4" s="83"/>
      <c r="I4" s="83"/>
      <c r="J4" s="82" t="s">
        <v>236</v>
      </c>
    </row>
    <row r="5" spans="1:10" ht="22.5">
      <c r="A5" s="80" t="s">
        <v>168</v>
      </c>
      <c r="B5" s="81" t="s">
        <v>308</v>
      </c>
      <c r="C5" s="80" t="s">
        <v>307</v>
      </c>
      <c r="D5" s="80" t="s">
        <v>306</v>
      </c>
      <c r="E5" s="80" t="s">
        <v>305</v>
      </c>
      <c r="F5" s="80" t="s">
        <v>304</v>
      </c>
      <c r="G5" s="80" t="s">
        <v>303</v>
      </c>
      <c r="H5" s="80" t="s">
        <v>302</v>
      </c>
      <c r="I5" s="80" t="s">
        <v>76</v>
      </c>
      <c r="J5" s="80" t="s">
        <v>10</v>
      </c>
    </row>
    <row r="6" spans="1:10">
      <c r="A6" s="79" t="s">
        <v>301</v>
      </c>
      <c r="B6" s="78">
        <v>1850396</v>
      </c>
      <c r="C6" s="78">
        <v>11335389</v>
      </c>
      <c r="D6" s="78">
        <v>1644317</v>
      </c>
      <c r="E6" s="78">
        <v>3443670</v>
      </c>
      <c r="F6" s="78">
        <v>3917426</v>
      </c>
      <c r="G6" s="78">
        <v>666057</v>
      </c>
      <c r="H6" s="78">
        <v>6217213</v>
      </c>
      <c r="I6" s="78">
        <v>298</v>
      </c>
      <c r="J6" s="78">
        <v>29074766</v>
      </c>
    </row>
    <row r="7" spans="1:10">
      <c r="A7" s="79" t="s">
        <v>300</v>
      </c>
      <c r="B7" s="78">
        <v>714365</v>
      </c>
      <c r="C7" s="78">
        <v>2143061</v>
      </c>
      <c r="D7" s="78">
        <v>491278</v>
      </c>
      <c r="E7" s="78">
        <v>125044</v>
      </c>
      <c r="F7" s="78">
        <v>1131467</v>
      </c>
      <c r="G7" s="78">
        <v>85046</v>
      </c>
      <c r="H7" s="78">
        <v>1685821</v>
      </c>
      <c r="I7" s="78">
        <v>2</v>
      </c>
      <c r="J7" s="78">
        <v>6376085</v>
      </c>
    </row>
    <row r="8" spans="1:10">
      <c r="A8" s="79" t="s">
        <v>299</v>
      </c>
      <c r="B8" s="78" t="s">
        <v>241</v>
      </c>
      <c r="C8" s="78" t="s">
        <v>241</v>
      </c>
      <c r="D8" s="78" t="s">
        <v>241</v>
      </c>
      <c r="E8" s="78" t="s">
        <v>241</v>
      </c>
      <c r="F8" s="78" t="s">
        <v>241</v>
      </c>
      <c r="G8" s="78" t="s">
        <v>241</v>
      </c>
      <c r="H8" s="78" t="s">
        <v>241</v>
      </c>
      <c r="I8" s="78" t="s">
        <v>241</v>
      </c>
      <c r="J8" s="78" t="s">
        <v>241</v>
      </c>
    </row>
    <row r="9" spans="1:10">
      <c r="A9" s="79" t="s">
        <v>298</v>
      </c>
      <c r="B9" s="78">
        <v>1039140</v>
      </c>
      <c r="C9" s="78">
        <v>7839473</v>
      </c>
      <c r="D9" s="78">
        <v>1116715</v>
      </c>
      <c r="E9" s="78">
        <v>2687014</v>
      </c>
      <c r="F9" s="78">
        <v>2124036</v>
      </c>
      <c r="G9" s="78">
        <v>553559</v>
      </c>
      <c r="H9" s="78">
        <v>3998580</v>
      </c>
      <c r="I9" s="78">
        <v>0</v>
      </c>
      <c r="J9" s="78">
        <v>19358517</v>
      </c>
    </row>
    <row r="10" spans="1:10">
      <c r="A10" s="79" t="s">
        <v>297</v>
      </c>
      <c r="B10" s="78">
        <v>22344</v>
      </c>
      <c r="C10" s="78">
        <v>685227</v>
      </c>
      <c r="D10" s="78">
        <v>32014</v>
      </c>
      <c r="E10" s="78">
        <v>66731</v>
      </c>
      <c r="F10" s="78">
        <v>201324</v>
      </c>
      <c r="G10" s="78">
        <v>413</v>
      </c>
      <c r="H10" s="78">
        <v>71195</v>
      </c>
      <c r="I10" s="78">
        <v>296</v>
      </c>
      <c r="J10" s="78">
        <v>1079545</v>
      </c>
    </row>
    <row r="11" spans="1:10">
      <c r="A11" s="79" t="s">
        <v>296</v>
      </c>
      <c r="B11" s="78">
        <v>73586</v>
      </c>
      <c r="C11" s="78">
        <v>365226</v>
      </c>
      <c r="D11" s="78">
        <v>4310</v>
      </c>
      <c r="E11" s="78">
        <v>564881</v>
      </c>
      <c r="F11" s="78">
        <v>438105</v>
      </c>
      <c r="G11" s="78">
        <v>27038</v>
      </c>
      <c r="H11" s="78">
        <v>308248</v>
      </c>
      <c r="I11" s="78" t="s">
        <v>241</v>
      </c>
      <c r="J11" s="78">
        <v>1781394</v>
      </c>
    </row>
    <row r="12" spans="1:10">
      <c r="A12" s="79" t="s">
        <v>295</v>
      </c>
      <c r="B12" s="78" t="s">
        <v>241</v>
      </c>
      <c r="C12" s="78" t="s">
        <v>241</v>
      </c>
      <c r="D12" s="78" t="s">
        <v>241</v>
      </c>
      <c r="E12" s="78" t="s">
        <v>241</v>
      </c>
      <c r="F12" s="78" t="s">
        <v>241</v>
      </c>
      <c r="G12" s="78" t="s">
        <v>241</v>
      </c>
      <c r="H12" s="78" t="s">
        <v>241</v>
      </c>
      <c r="I12" s="78" t="s">
        <v>241</v>
      </c>
      <c r="J12" s="78" t="s">
        <v>241</v>
      </c>
    </row>
    <row r="13" spans="1:10">
      <c r="A13" s="79" t="s">
        <v>294</v>
      </c>
      <c r="B13" s="78" t="s">
        <v>241</v>
      </c>
      <c r="C13" s="78" t="s">
        <v>241</v>
      </c>
      <c r="D13" s="78" t="s">
        <v>241</v>
      </c>
      <c r="E13" s="78" t="s">
        <v>241</v>
      </c>
      <c r="F13" s="78" t="s">
        <v>241</v>
      </c>
      <c r="G13" s="78" t="s">
        <v>241</v>
      </c>
      <c r="H13" s="78" t="s">
        <v>241</v>
      </c>
      <c r="I13" s="78" t="s">
        <v>241</v>
      </c>
      <c r="J13" s="78" t="s">
        <v>241</v>
      </c>
    </row>
    <row r="14" spans="1:10">
      <c r="A14" s="79" t="s">
        <v>293</v>
      </c>
      <c r="B14" s="78" t="s">
        <v>241</v>
      </c>
      <c r="C14" s="78" t="s">
        <v>241</v>
      </c>
      <c r="D14" s="78" t="s">
        <v>241</v>
      </c>
      <c r="E14" s="78" t="s">
        <v>241</v>
      </c>
      <c r="F14" s="78" t="s">
        <v>241</v>
      </c>
      <c r="G14" s="78" t="s">
        <v>241</v>
      </c>
      <c r="H14" s="78" t="s">
        <v>241</v>
      </c>
      <c r="I14" s="78" t="s">
        <v>241</v>
      </c>
      <c r="J14" s="78" t="s">
        <v>241</v>
      </c>
    </row>
    <row r="15" spans="1:10">
      <c r="A15" s="79" t="s">
        <v>292</v>
      </c>
      <c r="B15" s="78" t="s">
        <v>241</v>
      </c>
      <c r="C15" s="78" t="s">
        <v>241</v>
      </c>
      <c r="D15" s="78" t="s">
        <v>241</v>
      </c>
      <c r="E15" s="78" t="s">
        <v>241</v>
      </c>
      <c r="F15" s="78" t="s">
        <v>241</v>
      </c>
      <c r="G15" s="78" t="s">
        <v>241</v>
      </c>
      <c r="H15" s="78" t="s">
        <v>241</v>
      </c>
      <c r="I15" s="78" t="s">
        <v>241</v>
      </c>
      <c r="J15" s="78" t="s">
        <v>241</v>
      </c>
    </row>
    <row r="16" spans="1:10">
      <c r="A16" s="79" t="s">
        <v>291</v>
      </c>
      <c r="B16" s="78">
        <v>960</v>
      </c>
      <c r="C16" s="78">
        <v>302402</v>
      </c>
      <c r="D16" s="78" t="s">
        <v>241</v>
      </c>
      <c r="E16" s="78" t="s">
        <v>241</v>
      </c>
      <c r="F16" s="78">
        <v>22493</v>
      </c>
      <c r="G16" s="78" t="s">
        <v>241</v>
      </c>
      <c r="H16" s="78">
        <v>153369</v>
      </c>
      <c r="I16" s="78" t="s">
        <v>241</v>
      </c>
      <c r="J16" s="78">
        <v>479224</v>
      </c>
    </row>
    <row r="17" spans="1:10">
      <c r="A17" s="79" t="s">
        <v>290</v>
      </c>
      <c r="B17" s="78">
        <v>48465319</v>
      </c>
      <c r="C17" s="78">
        <v>149787</v>
      </c>
      <c r="D17" s="78">
        <v>5316</v>
      </c>
      <c r="E17" s="78">
        <v>19242</v>
      </c>
      <c r="F17" s="78">
        <v>2839552</v>
      </c>
      <c r="G17" s="78">
        <v>579</v>
      </c>
      <c r="H17" s="78">
        <v>100997</v>
      </c>
      <c r="I17" s="78">
        <v>221342</v>
      </c>
      <c r="J17" s="78">
        <v>51802134</v>
      </c>
    </row>
    <row r="18" spans="1:10">
      <c r="A18" s="79" t="s">
        <v>289</v>
      </c>
      <c r="B18" s="78" t="s">
        <v>241</v>
      </c>
      <c r="C18" s="78" t="s">
        <v>241</v>
      </c>
      <c r="D18" s="78" t="s">
        <v>241</v>
      </c>
      <c r="E18" s="78" t="s">
        <v>241</v>
      </c>
      <c r="F18" s="78" t="s">
        <v>241</v>
      </c>
      <c r="G18" s="78" t="s">
        <v>241</v>
      </c>
      <c r="H18" s="78" t="s">
        <v>241</v>
      </c>
      <c r="I18" s="78" t="s">
        <v>241</v>
      </c>
      <c r="J18" s="78" t="s">
        <v>241</v>
      </c>
    </row>
    <row r="19" spans="1:10">
      <c r="A19" s="79" t="s">
        <v>288</v>
      </c>
      <c r="B19" s="78">
        <v>258671</v>
      </c>
      <c r="C19" s="78">
        <v>40309</v>
      </c>
      <c r="D19" s="78">
        <v>2917</v>
      </c>
      <c r="E19" s="78" t="s">
        <v>241</v>
      </c>
      <c r="F19" s="78">
        <v>379</v>
      </c>
      <c r="G19" s="78" t="s">
        <v>241</v>
      </c>
      <c r="H19" s="78">
        <v>0</v>
      </c>
      <c r="I19" s="78">
        <v>0</v>
      </c>
      <c r="J19" s="78">
        <v>302275</v>
      </c>
    </row>
    <row r="20" spans="1:10">
      <c r="A20" s="79" t="s">
        <v>287</v>
      </c>
      <c r="B20" s="78">
        <v>5891</v>
      </c>
      <c r="C20" s="78">
        <v>0</v>
      </c>
      <c r="D20" s="78">
        <v>0</v>
      </c>
      <c r="E20" s="78">
        <v>1894</v>
      </c>
      <c r="F20" s="78">
        <v>3479</v>
      </c>
      <c r="G20" s="78" t="s">
        <v>241</v>
      </c>
      <c r="H20" s="78">
        <v>0</v>
      </c>
      <c r="I20" s="78">
        <v>0</v>
      </c>
      <c r="J20" s="78">
        <v>11264</v>
      </c>
    </row>
    <row r="21" spans="1:10">
      <c r="A21" s="79" t="s">
        <v>286</v>
      </c>
      <c r="B21" s="78" t="s">
        <v>241</v>
      </c>
      <c r="C21" s="78" t="s">
        <v>241</v>
      </c>
      <c r="D21" s="78" t="s">
        <v>241</v>
      </c>
      <c r="E21" s="78" t="s">
        <v>241</v>
      </c>
      <c r="F21" s="78" t="s">
        <v>241</v>
      </c>
      <c r="G21" s="78" t="s">
        <v>241</v>
      </c>
      <c r="H21" s="78" t="s">
        <v>241</v>
      </c>
      <c r="I21" s="78" t="s">
        <v>241</v>
      </c>
      <c r="J21" s="78" t="s">
        <v>241</v>
      </c>
    </row>
    <row r="22" spans="1:10">
      <c r="A22" s="79" t="s">
        <v>285</v>
      </c>
      <c r="B22" s="78" t="s">
        <v>241</v>
      </c>
      <c r="C22" s="78" t="s">
        <v>241</v>
      </c>
      <c r="D22" s="78" t="s">
        <v>241</v>
      </c>
      <c r="E22" s="78" t="s">
        <v>241</v>
      </c>
      <c r="F22" s="78" t="s">
        <v>241</v>
      </c>
      <c r="G22" s="78" t="s">
        <v>241</v>
      </c>
      <c r="H22" s="78" t="s">
        <v>241</v>
      </c>
      <c r="I22" s="78">
        <v>0</v>
      </c>
      <c r="J22" s="78">
        <v>0</v>
      </c>
    </row>
    <row r="23" spans="1:10">
      <c r="A23" s="79" t="s">
        <v>284</v>
      </c>
      <c r="B23" s="78" t="s">
        <v>241</v>
      </c>
      <c r="C23" s="78" t="s">
        <v>241</v>
      </c>
      <c r="D23" s="78" t="s">
        <v>241</v>
      </c>
      <c r="E23" s="78" t="s">
        <v>241</v>
      </c>
      <c r="F23" s="78" t="s">
        <v>241</v>
      </c>
      <c r="G23" s="78" t="s">
        <v>241</v>
      </c>
      <c r="H23" s="78" t="s">
        <v>241</v>
      </c>
      <c r="I23" s="78" t="s">
        <v>241</v>
      </c>
      <c r="J23" s="78" t="s">
        <v>241</v>
      </c>
    </row>
    <row r="24" spans="1:10">
      <c r="A24" s="79" t="s">
        <v>283</v>
      </c>
      <c r="B24" s="78">
        <v>2826169</v>
      </c>
      <c r="C24" s="78">
        <v>109479</v>
      </c>
      <c r="D24" s="78">
        <v>960</v>
      </c>
      <c r="E24" s="78">
        <v>7011</v>
      </c>
      <c r="F24" s="78">
        <v>97167</v>
      </c>
      <c r="G24" s="78">
        <v>579</v>
      </c>
      <c r="H24" s="78">
        <v>100997</v>
      </c>
      <c r="I24" s="78" t="s">
        <v>241</v>
      </c>
      <c r="J24" s="78">
        <v>3142362</v>
      </c>
    </row>
    <row r="25" spans="1:10">
      <c r="A25" s="79" t="s">
        <v>282</v>
      </c>
      <c r="B25" s="78" t="s">
        <v>241</v>
      </c>
      <c r="C25" s="78" t="s">
        <v>241</v>
      </c>
      <c r="D25" s="78" t="s">
        <v>241</v>
      </c>
      <c r="E25" s="78" t="s">
        <v>241</v>
      </c>
      <c r="F25" s="78" t="s">
        <v>241</v>
      </c>
      <c r="G25" s="78" t="s">
        <v>241</v>
      </c>
      <c r="H25" s="78" t="s">
        <v>241</v>
      </c>
      <c r="I25" s="78" t="s">
        <v>241</v>
      </c>
      <c r="J25" s="78" t="s">
        <v>241</v>
      </c>
    </row>
    <row r="26" spans="1:10">
      <c r="A26" s="79" t="s">
        <v>281</v>
      </c>
      <c r="B26" s="78" t="s">
        <v>241</v>
      </c>
      <c r="C26" s="78" t="s">
        <v>241</v>
      </c>
      <c r="D26" s="78" t="s">
        <v>241</v>
      </c>
      <c r="E26" s="78" t="s">
        <v>241</v>
      </c>
      <c r="F26" s="78" t="s">
        <v>241</v>
      </c>
      <c r="G26" s="78" t="s">
        <v>241</v>
      </c>
      <c r="H26" s="78" t="s">
        <v>241</v>
      </c>
      <c r="I26" s="78" t="s">
        <v>241</v>
      </c>
      <c r="J26" s="78" t="s">
        <v>241</v>
      </c>
    </row>
    <row r="27" spans="1:10">
      <c r="A27" s="79" t="s">
        <v>280</v>
      </c>
      <c r="B27" s="78" t="s">
        <v>241</v>
      </c>
      <c r="C27" s="78" t="s">
        <v>241</v>
      </c>
      <c r="D27" s="78" t="s">
        <v>241</v>
      </c>
      <c r="E27" s="78" t="s">
        <v>241</v>
      </c>
      <c r="F27" s="78" t="s">
        <v>241</v>
      </c>
      <c r="G27" s="78" t="s">
        <v>241</v>
      </c>
      <c r="H27" s="78" t="s">
        <v>241</v>
      </c>
      <c r="I27" s="78" t="s">
        <v>241</v>
      </c>
      <c r="J27" s="78" t="s">
        <v>241</v>
      </c>
    </row>
    <row r="28" spans="1:10">
      <c r="A28" s="79" t="s">
        <v>279</v>
      </c>
      <c r="B28" s="78" t="s">
        <v>241</v>
      </c>
      <c r="C28" s="78" t="s">
        <v>241</v>
      </c>
      <c r="D28" s="78" t="s">
        <v>241</v>
      </c>
      <c r="E28" s="78" t="s">
        <v>241</v>
      </c>
      <c r="F28" s="78" t="s">
        <v>241</v>
      </c>
      <c r="G28" s="78" t="s">
        <v>241</v>
      </c>
      <c r="H28" s="78" t="s">
        <v>241</v>
      </c>
      <c r="I28" s="78" t="s">
        <v>241</v>
      </c>
      <c r="J28" s="78" t="s">
        <v>241</v>
      </c>
    </row>
    <row r="29" spans="1:10">
      <c r="A29" s="79" t="s">
        <v>278</v>
      </c>
      <c r="B29" s="78" t="s">
        <v>241</v>
      </c>
      <c r="C29" s="78" t="s">
        <v>241</v>
      </c>
      <c r="D29" s="78" t="s">
        <v>241</v>
      </c>
      <c r="E29" s="78" t="s">
        <v>241</v>
      </c>
      <c r="F29" s="78" t="s">
        <v>241</v>
      </c>
      <c r="G29" s="78" t="s">
        <v>241</v>
      </c>
      <c r="H29" s="78" t="s">
        <v>241</v>
      </c>
      <c r="I29" s="78" t="s">
        <v>241</v>
      </c>
      <c r="J29" s="78" t="s">
        <v>241</v>
      </c>
    </row>
    <row r="30" spans="1:10">
      <c r="A30" s="79" t="s">
        <v>277</v>
      </c>
      <c r="B30" s="78">
        <v>811</v>
      </c>
      <c r="C30" s="78" t="s">
        <v>241</v>
      </c>
      <c r="D30" s="78" t="s">
        <v>241</v>
      </c>
      <c r="E30" s="78" t="s">
        <v>241</v>
      </c>
      <c r="F30" s="78">
        <v>2929</v>
      </c>
      <c r="G30" s="78" t="s">
        <v>241</v>
      </c>
      <c r="H30" s="78" t="s">
        <v>241</v>
      </c>
      <c r="I30" s="78" t="s">
        <v>241</v>
      </c>
      <c r="J30" s="78">
        <v>3740</v>
      </c>
    </row>
    <row r="31" spans="1:10">
      <c r="A31" s="79" t="s">
        <v>276</v>
      </c>
      <c r="B31" s="78">
        <v>1400</v>
      </c>
      <c r="C31" s="78" t="s">
        <v>241</v>
      </c>
      <c r="D31" s="78" t="s">
        <v>241</v>
      </c>
      <c r="E31" s="78">
        <v>306</v>
      </c>
      <c r="F31" s="78">
        <v>2291</v>
      </c>
      <c r="G31" s="78" t="s">
        <v>241</v>
      </c>
      <c r="H31" s="78" t="s">
        <v>241</v>
      </c>
      <c r="I31" s="78">
        <v>0</v>
      </c>
      <c r="J31" s="78">
        <v>3996</v>
      </c>
    </row>
    <row r="32" spans="1:10">
      <c r="A32" s="79" t="s">
        <v>275</v>
      </c>
      <c r="B32" s="78" t="s">
        <v>241</v>
      </c>
      <c r="C32" s="78" t="s">
        <v>241</v>
      </c>
      <c r="D32" s="78" t="s">
        <v>241</v>
      </c>
      <c r="E32" s="78" t="s">
        <v>241</v>
      </c>
      <c r="F32" s="78" t="s">
        <v>241</v>
      </c>
      <c r="G32" s="78" t="s">
        <v>241</v>
      </c>
      <c r="H32" s="78" t="s">
        <v>241</v>
      </c>
      <c r="I32" s="78" t="s">
        <v>241</v>
      </c>
      <c r="J32" s="78" t="s">
        <v>241</v>
      </c>
    </row>
    <row r="33" spans="1:10">
      <c r="A33" s="79" t="s">
        <v>274</v>
      </c>
      <c r="B33" s="78" t="s">
        <v>241</v>
      </c>
      <c r="C33" s="78" t="s">
        <v>241</v>
      </c>
      <c r="D33" s="78" t="s">
        <v>241</v>
      </c>
      <c r="E33" s="78" t="s">
        <v>241</v>
      </c>
      <c r="F33" s="78" t="s">
        <v>241</v>
      </c>
      <c r="G33" s="78" t="s">
        <v>241</v>
      </c>
      <c r="H33" s="78" t="s">
        <v>241</v>
      </c>
      <c r="I33" s="78" t="s">
        <v>241</v>
      </c>
      <c r="J33" s="78" t="s">
        <v>241</v>
      </c>
    </row>
    <row r="34" spans="1:10">
      <c r="A34" s="79" t="s">
        <v>273</v>
      </c>
      <c r="B34" s="78" t="s">
        <v>241</v>
      </c>
      <c r="C34" s="78" t="s">
        <v>241</v>
      </c>
      <c r="D34" s="78" t="s">
        <v>241</v>
      </c>
      <c r="E34" s="78" t="s">
        <v>241</v>
      </c>
      <c r="F34" s="78" t="s">
        <v>241</v>
      </c>
      <c r="G34" s="78" t="s">
        <v>241</v>
      </c>
      <c r="H34" s="78" t="s">
        <v>241</v>
      </c>
      <c r="I34" s="78" t="s">
        <v>241</v>
      </c>
      <c r="J34" s="78" t="s">
        <v>241</v>
      </c>
    </row>
    <row r="35" spans="1:10">
      <c r="A35" s="79" t="s">
        <v>272</v>
      </c>
      <c r="B35" s="78" t="s">
        <v>241</v>
      </c>
      <c r="C35" s="78" t="s">
        <v>241</v>
      </c>
      <c r="D35" s="78" t="s">
        <v>241</v>
      </c>
      <c r="E35" s="78" t="s">
        <v>241</v>
      </c>
      <c r="F35" s="78" t="s">
        <v>241</v>
      </c>
      <c r="G35" s="78" t="s">
        <v>241</v>
      </c>
      <c r="H35" s="78" t="s">
        <v>241</v>
      </c>
      <c r="I35" s="78" t="s">
        <v>241</v>
      </c>
      <c r="J35" s="78" t="s">
        <v>241</v>
      </c>
    </row>
    <row r="36" spans="1:10">
      <c r="A36" s="79" t="s">
        <v>271</v>
      </c>
      <c r="B36" s="78" t="s">
        <v>241</v>
      </c>
      <c r="C36" s="78" t="s">
        <v>241</v>
      </c>
      <c r="D36" s="78" t="s">
        <v>241</v>
      </c>
      <c r="E36" s="78" t="s">
        <v>241</v>
      </c>
      <c r="F36" s="78" t="s">
        <v>241</v>
      </c>
      <c r="G36" s="78" t="s">
        <v>241</v>
      </c>
      <c r="H36" s="78" t="s">
        <v>241</v>
      </c>
      <c r="I36" s="78" t="s">
        <v>241</v>
      </c>
      <c r="J36" s="78" t="s">
        <v>241</v>
      </c>
    </row>
    <row r="37" spans="1:10">
      <c r="A37" s="79" t="s">
        <v>270</v>
      </c>
      <c r="B37" s="78" t="s">
        <v>241</v>
      </c>
      <c r="C37" s="78" t="s">
        <v>241</v>
      </c>
      <c r="D37" s="78" t="s">
        <v>241</v>
      </c>
      <c r="E37" s="78" t="s">
        <v>241</v>
      </c>
      <c r="F37" s="78" t="s">
        <v>241</v>
      </c>
      <c r="G37" s="78" t="s">
        <v>241</v>
      </c>
      <c r="H37" s="78" t="s">
        <v>241</v>
      </c>
      <c r="I37" s="78" t="s">
        <v>241</v>
      </c>
      <c r="J37" s="78" t="s">
        <v>241</v>
      </c>
    </row>
    <row r="38" spans="1:10">
      <c r="A38" s="79" t="s">
        <v>269</v>
      </c>
      <c r="B38" s="78">
        <v>25033</v>
      </c>
      <c r="C38" s="78">
        <v>0</v>
      </c>
      <c r="D38" s="78">
        <v>0</v>
      </c>
      <c r="E38" s="78" t="s">
        <v>241</v>
      </c>
      <c r="F38" s="78" t="s">
        <v>241</v>
      </c>
      <c r="G38" s="78" t="s">
        <v>241</v>
      </c>
      <c r="H38" s="78">
        <v>0</v>
      </c>
      <c r="I38" s="78" t="s">
        <v>241</v>
      </c>
      <c r="J38" s="78">
        <v>25033</v>
      </c>
    </row>
    <row r="39" spans="1:10">
      <c r="A39" s="79" t="s">
        <v>268</v>
      </c>
      <c r="B39" s="78" t="s">
        <v>241</v>
      </c>
      <c r="C39" s="78" t="s">
        <v>241</v>
      </c>
      <c r="D39" s="78" t="s">
        <v>241</v>
      </c>
      <c r="E39" s="78" t="s">
        <v>241</v>
      </c>
      <c r="F39" s="78" t="s">
        <v>241</v>
      </c>
      <c r="G39" s="78" t="s">
        <v>241</v>
      </c>
      <c r="H39" s="78" t="s">
        <v>241</v>
      </c>
      <c r="I39" s="78" t="s">
        <v>241</v>
      </c>
      <c r="J39" s="78" t="s">
        <v>241</v>
      </c>
    </row>
    <row r="40" spans="1:10">
      <c r="A40" s="79" t="s">
        <v>267</v>
      </c>
      <c r="B40" s="78" t="s">
        <v>241</v>
      </c>
      <c r="C40" s="78" t="s">
        <v>241</v>
      </c>
      <c r="D40" s="78" t="s">
        <v>241</v>
      </c>
      <c r="E40" s="78" t="s">
        <v>241</v>
      </c>
      <c r="F40" s="78" t="s">
        <v>241</v>
      </c>
      <c r="G40" s="78" t="s">
        <v>241</v>
      </c>
      <c r="H40" s="78" t="s">
        <v>241</v>
      </c>
      <c r="I40" s="78" t="s">
        <v>241</v>
      </c>
      <c r="J40" s="78" t="s">
        <v>241</v>
      </c>
    </row>
    <row r="41" spans="1:10">
      <c r="A41" s="79" t="s">
        <v>266</v>
      </c>
      <c r="B41" s="78" t="s">
        <v>241</v>
      </c>
      <c r="C41" s="78" t="s">
        <v>241</v>
      </c>
      <c r="D41" s="78" t="s">
        <v>241</v>
      </c>
      <c r="E41" s="78" t="s">
        <v>241</v>
      </c>
      <c r="F41" s="78" t="s">
        <v>241</v>
      </c>
      <c r="G41" s="78" t="s">
        <v>241</v>
      </c>
      <c r="H41" s="78" t="s">
        <v>241</v>
      </c>
      <c r="I41" s="78" t="s">
        <v>241</v>
      </c>
      <c r="J41" s="78" t="s">
        <v>241</v>
      </c>
    </row>
    <row r="42" spans="1:10">
      <c r="A42" s="79" t="s">
        <v>265</v>
      </c>
      <c r="B42" s="78" t="s">
        <v>241</v>
      </c>
      <c r="C42" s="78" t="s">
        <v>241</v>
      </c>
      <c r="D42" s="78" t="s">
        <v>241</v>
      </c>
      <c r="E42" s="78" t="s">
        <v>241</v>
      </c>
      <c r="F42" s="78" t="s">
        <v>241</v>
      </c>
      <c r="G42" s="78" t="s">
        <v>241</v>
      </c>
      <c r="H42" s="78" t="s">
        <v>241</v>
      </c>
      <c r="I42" s="78" t="s">
        <v>241</v>
      </c>
      <c r="J42" s="78" t="s">
        <v>241</v>
      </c>
    </row>
    <row r="43" spans="1:10">
      <c r="A43" s="79" t="s">
        <v>264</v>
      </c>
      <c r="B43" s="78" t="s">
        <v>241</v>
      </c>
      <c r="C43" s="78" t="s">
        <v>241</v>
      </c>
      <c r="D43" s="78" t="s">
        <v>241</v>
      </c>
      <c r="E43" s="78" t="s">
        <v>241</v>
      </c>
      <c r="F43" s="78" t="s">
        <v>241</v>
      </c>
      <c r="G43" s="78" t="s">
        <v>241</v>
      </c>
      <c r="H43" s="78" t="s">
        <v>241</v>
      </c>
      <c r="I43" s="78" t="s">
        <v>241</v>
      </c>
      <c r="J43" s="78" t="s">
        <v>241</v>
      </c>
    </row>
    <row r="44" spans="1:10">
      <c r="A44" s="79" t="s">
        <v>263</v>
      </c>
      <c r="B44" s="78" t="s">
        <v>241</v>
      </c>
      <c r="C44" s="78" t="s">
        <v>241</v>
      </c>
      <c r="D44" s="78" t="s">
        <v>241</v>
      </c>
      <c r="E44" s="78" t="s">
        <v>241</v>
      </c>
      <c r="F44" s="78" t="s">
        <v>241</v>
      </c>
      <c r="G44" s="78" t="s">
        <v>241</v>
      </c>
      <c r="H44" s="78" t="s">
        <v>241</v>
      </c>
      <c r="I44" s="78" t="s">
        <v>241</v>
      </c>
      <c r="J44" s="78" t="s">
        <v>241</v>
      </c>
    </row>
    <row r="45" spans="1:10">
      <c r="A45" s="79" t="s">
        <v>262</v>
      </c>
      <c r="B45" s="78" t="s">
        <v>241</v>
      </c>
      <c r="C45" s="78" t="s">
        <v>241</v>
      </c>
      <c r="D45" s="78" t="s">
        <v>241</v>
      </c>
      <c r="E45" s="78" t="s">
        <v>241</v>
      </c>
      <c r="F45" s="78" t="s">
        <v>241</v>
      </c>
      <c r="G45" s="78" t="s">
        <v>241</v>
      </c>
      <c r="H45" s="78" t="s">
        <v>241</v>
      </c>
      <c r="I45" s="78" t="s">
        <v>241</v>
      </c>
      <c r="J45" s="78" t="s">
        <v>241</v>
      </c>
    </row>
    <row r="46" spans="1:10">
      <c r="A46" s="79" t="s">
        <v>261</v>
      </c>
      <c r="B46" s="78">
        <v>6572008</v>
      </c>
      <c r="C46" s="78" t="s">
        <v>241</v>
      </c>
      <c r="D46" s="78" t="s">
        <v>241</v>
      </c>
      <c r="E46" s="78" t="s">
        <v>241</v>
      </c>
      <c r="F46" s="78">
        <v>376926</v>
      </c>
      <c r="G46" s="78" t="s">
        <v>241</v>
      </c>
      <c r="H46" s="78" t="s">
        <v>241</v>
      </c>
      <c r="I46" s="78" t="s">
        <v>241</v>
      </c>
      <c r="J46" s="78">
        <v>6948934</v>
      </c>
    </row>
    <row r="47" spans="1:10">
      <c r="A47" s="79" t="s">
        <v>260</v>
      </c>
      <c r="B47" s="78">
        <v>37478439</v>
      </c>
      <c r="C47" s="78" t="s">
        <v>241</v>
      </c>
      <c r="D47" s="78" t="s">
        <v>241</v>
      </c>
      <c r="E47" s="78" t="s">
        <v>241</v>
      </c>
      <c r="F47" s="78" t="s">
        <v>241</v>
      </c>
      <c r="G47" s="78" t="s">
        <v>241</v>
      </c>
      <c r="H47" s="78" t="s">
        <v>241</v>
      </c>
      <c r="I47" s="78">
        <v>124190</v>
      </c>
      <c r="J47" s="78">
        <v>37602629</v>
      </c>
    </row>
    <row r="48" spans="1:10">
      <c r="A48" s="79" t="s">
        <v>259</v>
      </c>
      <c r="B48" s="78" t="s">
        <v>241</v>
      </c>
      <c r="C48" s="78" t="s">
        <v>241</v>
      </c>
      <c r="D48" s="78" t="s">
        <v>241</v>
      </c>
      <c r="E48" s="78" t="s">
        <v>241</v>
      </c>
      <c r="F48" s="78">
        <v>10048</v>
      </c>
      <c r="G48" s="78" t="s">
        <v>241</v>
      </c>
      <c r="H48" s="78" t="s">
        <v>241</v>
      </c>
      <c r="I48" s="78" t="s">
        <v>241</v>
      </c>
      <c r="J48" s="78">
        <v>10048</v>
      </c>
    </row>
    <row r="49" spans="1:10">
      <c r="A49" s="79" t="s">
        <v>258</v>
      </c>
      <c r="B49" s="78" t="s">
        <v>241</v>
      </c>
      <c r="C49" s="78" t="s">
        <v>241</v>
      </c>
      <c r="D49" s="78" t="s">
        <v>241</v>
      </c>
      <c r="E49" s="78" t="s">
        <v>241</v>
      </c>
      <c r="F49" s="78" t="s">
        <v>241</v>
      </c>
      <c r="G49" s="78" t="s">
        <v>241</v>
      </c>
      <c r="H49" s="78" t="s">
        <v>241</v>
      </c>
      <c r="I49" s="78" t="s">
        <v>241</v>
      </c>
      <c r="J49" s="78" t="s">
        <v>241</v>
      </c>
    </row>
    <row r="50" spans="1:10">
      <c r="A50" s="79" t="s">
        <v>257</v>
      </c>
      <c r="B50" s="78" t="s">
        <v>241</v>
      </c>
      <c r="C50" s="78" t="s">
        <v>241</v>
      </c>
      <c r="D50" s="78" t="s">
        <v>241</v>
      </c>
      <c r="E50" s="78" t="s">
        <v>241</v>
      </c>
      <c r="F50" s="78" t="s">
        <v>241</v>
      </c>
      <c r="G50" s="78" t="s">
        <v>241</v>
      </c>
      <c r="H50" s="78" t="s">
        <v>241</v>
      </c>
      <c r="I50" s="78" t="s">
        <v>241</v>
      </c>
      <c r="J50" s="78" t="s">
        <v>241</v>
      </c>
    </row>
    <row r="51" spans="1:10">
      <c r="A51" s="79" t="s">
        <v>256</v>
      </c>
      <c r="B51" s="78" t="s">
        <v>241</v>
      </c>
      <c r="C51" s="78" t="s">
        <v>241</v>
      </c>
      <c r="D51" s="78" t="s">
        <v>241</v>
      </c>
      <c r="E51" s="78" t="s">
        <v>241</v>
      </c>
      <c r="F51" s="78" t="s">
        <v>241</v>
      </c>
      <c r="G51" s="78" t="s">
        <v>241</v>
      </c>
      <c r="H51" s="78" t="s">
        <v>241</v>
      </c>
      <c r="I51" s="78" t="s">
        <v>241</v>
      </c>
      <c r="J51" s="78" t="s">
        <v>241</v>
      </c>
    </row>
    <row r="52" spans="1:10">
      <c r="A52" s="79" t="s">
        <v>255</v>
      </c>
      <c r="B52" s="78">
        <v>469876</v>
      </c>
      <c r="C52" s="78" t="s">
        <v>241</v>
      </c>
      <c r="D52" s="78">
        <v>1439</v>
      </c>
      <c r="E52" s="78" t="s">
        <v>241</v>
      </c>
      <c r="F52" s="78" t="s">
        <v>241</v>
      </c>
      <c r="G52" s="78">
        <v>0</v>
      </c>
      <c r="H52" s="78">
        <v>0</v>
      </c>
      <c r="I52" s="78" t="s">
        <v>241</v>
      </c>
      <c r="J52" s="78">
        <v>471316</v>
      </c>
    </row>
    <row r="53" spans="1:10">
      <c r="A53" s="79" t="s">
        <v>254</v>
      </c>
      <c r="B53" s="78" t="s">
        <v>241</v>
      </c>
      <c r="C53" s="78" t="s">
        <v>241</v>
      </c>
      <c r="D53" s="78" t="s">
        <v>241</v>
      </c>
      <c r="E53" s="78" t="s">
        <v>241</v>
      </c>
      <c r="F53" s="78" t="s">
        <v>241</v>
      </c>
      <c r="G53" s="78" t="s">
        <v>241</v>
      </c>
      <c r="H53" s="78" t="s">
        <v>241</v>
      </c>
      <c r="I53" s="78" t="s">
        <v>241</v>
      </c>
      <c r="J53" s="78" t="s">
        <v>241</v>
      </c>
    </row>
    <row r="54" spans="1:10">
      <c r="A54" s="79" t="s">
        <v>253</v>
      </c>
      <c r="B54" s="78" t="s">
        <v>241</v>
      </c>
      <c r="C54" s="78" t="s">
        <v>241</v>
      </c>
      <c r="D54" s="78" t="s">
        <v>241</v>
      </c>
      <c r="E54" s="78" t="s">
        <v>241</v>
      </c>
      <c r="F54" s="78" t="s">
        <v>241</v>
      </c>
      <c r="G54" s="78" t="s">
        <v>241</v>
      </c>
      <c r="H54" s="78" t="s">
        <v>241</v>
      </c>
      <c r="I54" s="78" t="s">
        <v>241</v>
      </c>
      <c r="J54" s="78" t="s">
        <v>241</v>
      </c>
    </row>
    <row r="55" spans="1:10">
      <c r="A55" s="79" t="s">
        <v>252</v>
      </c>
      <c r="B55" s="78" t="s">
        <v>241</v>
      </c>
      <c r="C55" s="78" t="s">
        <v>241</v>
      </c>
      <c r="D55" s="78" t="s">
        <v>241</v>
      </c>
      <c r="E55" s="78" t="s">
        <v>241</v>
      </c>
      <c r="F55" s="78" t="s">
        <v>241</v>
      </c>
      <c r="G55" s="78" t="s">
        <v>241</v>
      </c>
      <c r="H55" s="78" t="s">
        <v>241</v>
      </c>
      <c r="I55" s="78" t="s">
        <v>241</v>
      </c>
      <c r="J55" s="78" t="s">
        <v>241</v>
      </c>
    </row>
    <row r="56" spans="1:10">
      <c r="A56" s="79" t="s">
        <v>251</v>
      </c>
      <c r="B56" s="78">
        <v>342359</v>
      </c>
      <c r="C56" s="78" t="s">
        <v>241</v>
      </c>
      <c r="D56" s="78" t="s">
        <v>241</v>
      </c>
      <c r="E56" s="78" t="s">
        <v>241</v>
      </c>
      <c r="F56" s="78" t="s">
        <v>241</v>
      </c>
      <c r="G56" s="78" t="s">
        <v>241</v>
      </c>
      <c r="H56" s="78" t="s">
        <v>241</v>
      </c>
      <c r="I56" s="78" t="s">
        <v>241</v>
      </c>
      <c r="J56" s="78">
        <v>342359</v>
      </c>
    </row>
    <row r="57" spans="1:10">
      <c r="A57" s="79" t="s">
        <v>250</v>
      </c>
      <c r="B57" s="78">
        <v>22602</v>
      </c>
      <c r="C57" s="78" t="s">
        <v>241</v>
      </c>
      <c r="D57" s="78" t="s">
        <v>241</v>
      </c>
      <c r="E57" s="78" t="s">
        <v>241</v>
      </c>
      <c r="F57" s="78">
        <v>527678</v>
      </c>
      <c r="G57" s="78" t="s">
        <v>241</v>
      </c>
      <c r="H57" s="78" t="s">
        <v>241</v>
      </c>
      <c r="I57" s="78" t="s">
        <v>241</v>
      </c>
      <c r="J57" s="78">
        <v>550280</v>
      </c>
    </row>
    <row r="58" spans="1:10">
      <c r="A58" s="79" t="s">
        <v>249</v>
      </c>
      <c r="B58" s="78" t="s">
        <v>241</v>
      </c>
      <c r="C58" s="78" t="s">
        <v>241</v>
      </c>
      <c r="D58" s="78" t="s">
        <v>241</v>
      </c>
      <c r="E58" s="78" t="s">
        <v>241</v>
      </c>
      <c r="F58" s="78">
        <v>1704720</v>
      </c>
      <c r="G58" s="78" t="s">
        <v>241</v>
      </c>
      <c r="H58" s="78" t="s">
        <v>241</v>
      </c>
      <c r="I58" s="78">
        <v>97152</v>
      </c>
      <c r="J58" s="78">
        <v>1801872</v>
      </c>
    </row>
    <row r="59" spans="1:10">
      <c r="A59" s="79" t="s">
        <v>248</v>
      </c>
      <c r="B59" s="78">
        <v>30232</v>
      </c>
      <c r="C59" s="78" t="s">
        <v>241</v>
      </c>
      <c r="D59" s="78" t="s">
        <v>241</v>
      </c>
      <c r="E59" s="78" t="s">
        <v>241</v>
      </c>
      <c r="F59" s="78">
        <v>96733</v>
      </c>
      <c r="G59" s="78" t="s">
        <v>241</v>
      </c>
      <c r="H59" s="78" t="s">
        <v>241</v>
      </c>
      <c r="I59" s="78" t="s">
        <v>241</v>
      </c>
      <c r="J59" s="78">
        <v>126965</v>
      </c>
    </row>
    <row r="60" spans="1:10">
      <c r="A60" s="79" t="s">
        <v>247</v>
      </c>
      <c r="B60" s="78" t="s">
        <v>241</v>
      </c>
      <c r="C60" s="78" t="s">
        <v>241</v>
      </c>
      <c r="D60" s="78" t="s">
        <v>241</v>
      </c>
      <c r="E60" s="78" t="s">
        <v>241</v>
      </c>
      <c r="F60" s="78" t="s">
        <v>241</v>
      </c>
      <c r="G60" s="78" t="s">
        <v>241</v>
      </c>
      <c r="H60" s="78" t="s">
        <v>241</v>
      </c>
      <c r="I60" s="78" t="s">
        <v>241</v>
      </c>
      <c r="J60" s="78" t="s">
        <v>241</v>
      </c>
    </row>
    <row r="61" spans="1:10">
      <c r="A61" s="79" t="s">
        <v>246</v>
      </c>
      <c r="B61" s="78">
        <v>431827</v>
      </c>
      <c r="C61" s="78" t="s">
        <v>241</v>
      </c>
      <c r="D61" s="78" t="s">
        <v>241</v>
      </c>
      <c r="E61" s="78">
        <v>10032</v>
      </c>
      <c r="F61" s="78">
        <v>17203</v>
      </c>
      <c r="G61" s="78" t="s">
        <v>241</v>
      </c>
      <c r="H61" s="78" t="s">
        <v>241</v>
      </c>
      <c r="I61" s="78" t="s">
        <v>241</v>
      </c>
      <c r="J61" s="78">
        <v>459062</v>
      </c>
    </row>
    <row r="62" spans="1:10">
      <c r="A62" s="79" t="s">
        <v>245</v>
      </c>
      <c r="B62" s="78">
        <v>65220</v>
      </c>
      <c r="C62" s="78">
        <v>278291</v>
      </c>
      <c r="D62" s="78">
        <v>22936</v>
      </c>
      <c r="E62" s="78">
        <v>31210</v>
      </c>
      <c r="F62" s="78">
        <v>90278</v>
      </c>
      <c r="G62" s="78">
        <v>295050</v>
      </c>
      <c r="H62" s="78">
        <v>134610</v>
      </c>
      <c r="I62" s="78">
        <v>573</v>
      </c>
      <c r="J62" s="78">
        <v>918170</v>
      </c>
    </row>
    <row r="63" spans="1:10">
      <c r="A63" s="79" t="s">
        <v>244</v>
      </c>
      <c r="B63" s="78" t="s">
        <v>241</v>
      </c>
      <c r="C63" s="78" t="s">
        <v>241</v>
      </c>
      <c r="D63" s="78" t="s">
        <v>241</v>
      </c>
      <c r="E63" s="78" t="s">
        <v>241</v>
      </c>
      <c r="F63" s="78" t="s">
        <v>241</v>
      </c>
      <c r="G63" s="78" t="s">
        <v>241</v>
      </c>
      <c r="H63" s="78" t="s">
        <v>241</v>
      </c>
      <c r="I63" s="78" t="s">
        <v>241</v>
      </c>
      <c r="J63" s="78" t="s">
        <v>241</v>
      </c>
    </row>
    <row r="64" spans="1:10">
      <c r="A64" s="79" t="s">
        <v>243</v>
      </c>
      <c r="B64" s="78">
        <v>65220</v>
      </c>
      <c r="C64" s="78">
        <v>54801</v>
      </c>
      <c r="D64" s="78">
        <v>22936</v>
      </c>
      <c r="E64" s="78">
        <v>31210</v>
      </c>
      <c r="F64" s="78">
        <v>90278</v>
      </c>
      <c r="G64" s="78">
        <v>295050</v>
      </c>
      <c r="H64" s="78">
        <v>134610</v>
      </c>
      <c r="I64" s="78">
        <v>573</v>
      </c>
      <c r="J64" s="78">
        <v>694680</v>
      </c>
    </row>
    <row r="65" spans="1:10">
      <c r="A65" s="79" t="s">
        <v>242</v>
      </c>
      <c r="B65" s="78" t="s">
        <v>241</v>
      </c>
      <c r="C65" s="78">
        <v>223490</v>
      </c>
      <c r="D65" s="78" t="s">
        <v>241</v>
      </c>
      <c r="E65" s="78" t="s">
        <v>241</v>
      </c>
      <c r="F65" s="78">
        <v>0</v>
      </c>
      <c r="G65" s="78" t="s">
        <v>241</v>
      </c>
      <c r="H65" s="78" t="s">
        <v>241</v>
      </c>
      <c r="I65" s="78" t="s">
        <v>241</v>
      </c>
      <c r="J65" s="78">
        <v>223490</v>
      </c>
    </row>
    <row r="66" spans="1:10">
      <c r="A66" s="79" t="s">
        <v>10</v>
      </c>
      <c r="B66" s="78">
        <v>50380935</v>
      </c>
      <c r="C66" s="78">
        <v>11763468</v>
      </c>
      <c r="D66" s="78">
        <v>1672570</v>
      </c>
      <c r="E66" s="78">
        <v>3494123</v>
      </c>
      <c r="F66" s="78">
        <v>6847255</v>
      </c>
      <c r="G66" s="78">
        <v>961686</v>
      </c>
      <c r="H66" s="78">
        <v>6452821</v>
      </c>
      <c r="I66" s="78">
        <v>222213</v>
      </c>
      <c r="J66" s="78">
        <v>81795070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scale="73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selection activeCell="G13" sqref="G13"/>
    </sheetView>
  </sheetViews>
  <sheetFormatPr defaultColWidth="8.875" defaultRowHeight="11.25" outlineLevelCol="1"/>
  <cols>
    <col min="1" max="1" width="16.75" style="5" customWidth="1"/>
    <col min="2" max="10" width="15.375" style="5" customWidth="1" outlineLevel="1"/>
    <col min="11" max="11" width="15.375" style="5" customWidth="1"/>
    <col min="12" max="16384" width="8.875" style="5"/>
  </cols>
  <sheetData>
    <row r="1" spans="1:10" ht="21">
      <c r="A1" s="7" t="s">
        <v>55</v>
      </c>
    </row>
    <row r="2" spans="1:10" ht="13.5">
      <c r="A2" s="6" t="s">
        <v>0</v>
      </c>
    </row>
    <row r="3" spans="1:10" ht="13.5">
      <c r="A3" s="14" t="s">
        <v>54</v>
      </c>
    </row>
    <row r="5" spans="1:10" ht="13.5">
      <c r="A5" s="3" t="s">
        <v>1</v>
      </c>
      <c r="H5" s="2" t="s">
        <v>24</v>
      </c>
    </row>
    <row r="6" spans="1:10" ht="37.5" customHeight="1">
      <c r="A6" s="4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1:10" ht="18" customHeight="1">
      <c r="A7" s="10" t="s">
        <v>46</v>
      </c>
      <c r="B7" s="8">
        <v>500</v>
      </c>
      <c r="C7" s="19">
        <v>0.5</v>
      </c>
      <c r="D7" s="8">
        <f>B7*C7</f>
        <v>250</v>
      </c>
      <c r="E7" s="19">
        <v>0.5</v>
      </c>
      <c r="F7" s="8">
        <f>B7*E7</f>
        <v>250</v>
      </c>
      <c r="G7" s="8">
        <f>D7-F7</f>
        <v>0</v>
      </c>
      <c r="H7" s="8">
        <v>250</v>
      </c>
    </row>
    <row r="8" spans="1:10" ht="18" customHeight="1">
      <c r="A8" s="10" t="s">
        <v>29</v>
      </c>
      <c r="B8" s="8">
        <v>317</v>
      </c>
      <c r="C8" s="19">
        <v>50</v>
      </c>
      <c r="D8" s="8">
        <f>B8*C8</f>
        <v>15850</v>
      </c>
      <c r="E8" s="19">
        <v>50</v>
      </c>
      <c r="F8" s="8">
        <f>B8*E8</f>
        <v>15850</v>
      </c>
      <c r="G8" s="8">
        <f>D8-F8</f>
        <v>0</v>
      </c>
      <c r="H8" s="8">
        <v>15850</v>
      </c>
    </row>
    <row r="9" spans="1:10" ht="18" customHeight="1">
      <c r="A9" s="9" t="s">
        <v>23</v>
      </c>
      <c r="B9" s="8">
        <v>1900</v>
      </c>
      <c r="C9" s="19">
        <v>2.52</v>
      </c>
      <c r="D9" s="8">
        <f>B9*C9</f>
        <v>4788</v>
      </c>
      <c r="E9" s="19">
        <v>2.52</v>
      </c>
      <c r="F9" s="8">
        <f>B9*E9</f>
        <v>4788</v>
      </c>
      <c r="G9" s="8">
        <f>D9-F9</f>
        <v>0</v>
      </c>
      <c r="H9" s="8">
        <v>4788</v>
      </c>
    </row>
    <row r="10" spans="1:10" ht="18" customHeight="1">
      <c r="A10" s="12" t="s">
        <v>10</v>
      </c>
      <c r="B10" s="8">
        <f>SUM(B7:B9)</f>
        <v>2717</v>
      </c>
      <c r="C10" s="19">
        <f t="shared" ref="C10:H10" si="0">SUM(C7:C9)</f>
        <v>53.02</v>
      </c>
      <c r="D10" s="8">
        <f t="shared" si="0"/>
        <v>20888</v>
      </c>
      <c r="E10" s="19">
        <f t="shared" si="0"/>
        <v>53.02</v>
      </c>
      <c r="F10" s="8">
        <f t="shared" si="0"/>
        <v>20888</v>
      </c>
      <c r="G10" s="8">
        <f t="shared" si="0"/>
        <v>0</v>
      </c>
      <c r="H10" s="8">
        <f t="shared" si="0"/>
        <v>20888</v>
      </c>
    </row>
    <row r="12" spans="1:10" ht="13.5">
      <c r="A12" s="3" t="s">
        <v>11</v>
      </c>
      <c r="J12" s="2" t="s">
        <v>24</v>
      </c>
    </row>
    <row r="13" spans="1:10" ht="37.5" customHeight="1">
      <c r="A13" s="4" t="s">
        <v>12</v>
      </c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48</v>
      </c>
      <c r="J13" s="1" t="s">
        <v>9</v>
      </c>
    </row>
    <row r="14" spans="1:10" ht="18" customHeight="1">
      <c r="A14" s="9" t="s">
        <v>47</v>
      </c>
      <c r="B14" s="8">
        <v>93000</v>
      </c>
      <c r="C14" s="8">
        <v>393406</v>
      </c>
      <c r="D14" s="8">
        <v>78625</v>
      </c>
      <c r="E14" s="8">
        <f>C14-D14</f>
        <v>314781</v>
      </c>
      <c r="F14" s="8">
        <v>98000</v>
      </c>
      <c r="G14" s="13">
        <f>(B14/F14)*100</f>
        <v>94.897959183673478</v>
      </c>
      <c r="H14" s="8">
        <f>E14*G14%</f>
        <v>298720.74489795917</v>
      </c>
      <c r="I14" s="8">
        <v>0</v>
      </c>
      <c r="J14" s="8">
        <v>93000</v>
      </c>
    </row>
    <row r="15" spans="1:10" ht="18" customHeight="1">
      <c r="A15" s="9" t="s">
        <v>25</v>
      </c>
      <c r="B15" s="8">
        <v>810000</v>
      </c>
      <c r="C15" s="8">
        <v>500895</v>
      </c>
      <c r="D15" s="8">
        <v>275763</v>
      </c>
      <c r="E15" s="8">
        <f t="shared" ref="E15:E21" si="1">C15-D15</f>
        <v>225132</v>
      </c>
      <c r="F15" s="8">
        <v>810000</v>
      </c>
      <c r="G15" s="13">
        <f t="shared" ref="G15:G17" si="2">(B15/F15)*100</f>
        <v>100</v>
      </c>
      <c r="H15" s="8">
        <f>E15*G15%</f>
        <v>225132</v>
      </c>
      <c r="I15" s="8">
        <v>0</v>
      </c>
      <c r="J15" s="8">
        <v>810000</v>
      </c>
    </row>
    <row r="16" spans="1:10" ht="18" customHeight="1">
      <c r="A16" s="10" t="s">
        <v>26</v>
      </c>
      <c r="B16" s="8">
        <v>14000</v>
      </c>
      <c r="C16" s="8">
        <v>56086</v>
      </c>
      <c r="D16" s="8">
        <v>21805</v>
      </c>
      <c r="E16" s="8">
        <f t="shared" si="1"/>
        <v>34281</v>
      </c>
      <c r="F16" s="8">
        <v>14000</v>
      </c>
      <c r="G16" s="13">
        <f t="shared" si="2"/>
        <v>100</v>
      </c>
      <c r="H16" s="8">
        <f>E16*G16%</f>
        <v>34281</v>
      </c>
      <c r="I16" s="8">
        <v>0</v>
      </c>
      <c r="J16" s="8">
        <v>14000</v>
      </c>
    </row>
    <row r="17" spans="1:11" ht="18" customHeight="1">
      <c r="A17" s="9" t="s">
        <v>27</v>
      </c>
      <c r="B17" s="8">
        <v>8000</v>
      </c>
      <c r="C17" s="8">
        <v>41810</v>
      </c>
      <c r="D17" s="8">
        <v>18198</v>
      </c>
      <c r="E17" s="8">
        <f t="shared" si="1"/>
        <v>23612</v>
      </c>
      <c r="F17" s="8">
        <v>9000</v>
      </c>
      <c r="G17" s="13">
        <f t="shared" si="2"/>
        <v>88.888888888888886</v>
      </c>
      <c r="H17" s="8">
        <f t="shared" ref="H17" si="3">E17*G17%</f>
        <v>20988.444444444442</v>
      </c>
      <c r="I17" s="8">
        <v>0</v>
      </c>
      <c r="J17" s="8">
        <v>8000</v>
      </c>
    </row>
    <row r="18" spans="1:11" ht="18" customHeight="1">
      <c r="A18" s="10" t="s">
        <v>28</v>
      </c>
      <c r="B18" s="8">
        <v>45500</v>
      </c>
      <c r="C18" s="8">
        <v>11819</v>
      </c>
      <c r="D18" s="8">
        <v>51849</v>
      </c>
      <c r="E18" s="8">
        <f t="shared" si="1"/>
        <v>-40030</v>
      </c>
      <c r="F18" s="8">
        <v>46000</v>
      </c>
      <c r="G18" s="13">
        <f>(B18/F18)*100</f>
        <v>98.91304347826086</v>
      </c>
      <c r="H18" s="8">
        <f>E18*G18%</f>
        <v>-39594.891304347824</v>
      </c>
      <c r="I18" s="8">
        <f>B18-H18</f>
        <v>85094.891304347824</v>
      </c>
      <c r="J18" s="8">
        <v>45500</v>
      </c>
    </row>
    <row r="19" spans="1:11" ht="18" customHeight="1">
      <c r="A19" s="10" t="s">
        <v>50</v>
      </c>
      <c r="B19" s="8">
        <v>1474151</v>
      </c>
      <c r="C19" s="8">
        <v>4570851</v>
      </c>
      <c r="D19" s="8">
        <v>1004264</v>
      </c>
      <c r="E19" s="8">
        <f t="shared" si="1"/>
        <v>3566587</v>
      </c>
      <c r="F19" s="8">
        <v>1474151</v>
      </c>
      <c r="G19" s="13">
        <f>(B19/F19)*100</f>
        <v>100</v>
      </c>
      <c r="H19" s="8">
        <f>E19*G19%</f>
        <v>3566587</v>
      </c>
      <c r="I19" s="8">
        <v>0</v>
      </c>
      <c r="J19" s="8" t="s">
        <v>53</v>
      </c>
    </row>
    <row r="20" spans="1:11" ht="18" customHeight="1">
      <c r="A20" s="10" t="s">
        <v>51</v>
      </c>
      <c r="B20" s="8">
        <v>825753</v>
      </c>
      <c r="C20" s="8">
        <v>9710148</v>
      </c>
      <c r="D20" s="8">
        <v>4450138</v>
      </c>
      <c r="E20" s="8">
        <f t="shared" si="1"/>
        <v>5260010</v>
      </c>
      <c r="F20" s="8">
        <v>5280945</v>
      </c>
      <c r="G20" s="13">
        <f>(B20/F20)*100</f>
        <v>15.636462792170718</v>
      </c>
      <c r="H20" s="8">
        <f>E20*G20%</f>
        <v>822479.50651445903</v>
      </c>
      <c r="I20" s="8">
        <v>0</v>
      </c>
      <c r="J20" s="8" t="s">
        <v>53</v>
      </c>
    </row>
    <row r="21" spans="1:11" ht="18" customHeight="1">
      <c r="A21" s="10" t="s">
        <v>52</v>
      </c>
      <c r="B21" s="8">
        <v>9990325</v>
      </c>
      <c r="C21" s="8">
        <v>39809120</v>
      </c>
      <c r="D21" s="8">
        <v>25954152</v>
      </c>
      <c r="E21" s="8">
        <f t="shared" si="1"/>
        <v>13854968</v>
      </c>
      <c r="F21" s="8">
        <v>15431154</v>
      </c>
      <c r="G21" s="13">
        <f>(B21/F21)*100</f>
        <v>64.741269512312556</v>
      </c>
      <c r="H21" s="8">
        <f>E21*G21%</f>
        <v>8969882.1737246606</v>
      </c>
      <c r="I21" s="8">
        <v>0</v>
      </c>
      <c r="J21" s="8" t="s">
        <v>53</v>
      </c>
    </row>
    <row r="22" spans="1:11" ht="18" customHeight="1">
      <c r="A22" s="12" t="s">
        <v>10</v>
      </c>
      <c r="B22" s="8">
        <f>SUM(B14:B21)</f>
        <v>13260729</v>
      </c>
      <c r="C22" s="8">
        <f t="shared" ref="C22:J22" si="4">SUM(C14:C21)</f>
        <v>55094135</v>
      </c>
      <c r="D22" s="8">
        <f t="shared" si="4"/>
        <v>31854794</v>
      </c>
      <c r="E22" s="8">
        <f t="shared" si="4"/>
        <v>23239341</v>
      </c>
      <c r="F22" s="8">
        <f t="shared" si="4"/>
        <v>23163250</v>
      </c>
      <c r="G22" s="13">
        <f t="shared" si="4"/>
        <v>663.07762385530657</v>
      </c>
      <c r="H22" s="8">
        <f t="shared" si="4"/>
        <v>13898475.978277177</v>
      </c>
      <c r="I22" s="8">
        <f t="shared" si="4"/>
        <v>85094.891304347824</v>
      </c>
      <c r="J22" s="8">
        <f t="shared" si="4"/>
        <v>970500</v>
      </c>
    </row>
    <row r="24" spans="1:11" ht="13.5">
      <c r="A24" s="3" t="s">
        <v>20</v>
      </c>
      <c r="K24" s="15" t="s">
        <v>24</v>
      </c>
    </row>
    <row r="25" spans="1:11" ht="37.5" customHeight="1">
      <c r="A25" s="12" t="s">
        <v>12</v>
      </c>
      <c r="B25" s="1" t="s">
        <v>21</v>
      </c>
      <c r="C25" s="1" t="s">
        <v>14</v>
      </c>
      <c r="D25" s="1" t="s">
        <v>15</v>
      </c>
      <c r="E25" s="1" t="s">
        <v>16</v>
      </c>
      <c r="F25" s="1" t="s">
        <v>17</v>
      </c>
      <c r="G25" s="1" t="s">
        <v>18</v>
      </c>
      <c r="H25" s="1" t="s">
        <v>19</v>
      </c>
      <c r="I25" s="1" t="s">
        <v>49</v>
      </c>
      <c r="J25" s="1" t="s">
        <v>22</v>
      </c>
      <c r="K25" s="1" t="s">
        <v>9</v>
      </c>
    </row>
    <row r="26" spans="1:11" s="17" customFormat="1" ht="18" customHeight="1">
      <c r="A26" s="11" t="s">
        <v>30</v>
      </c>
      <c r="B26" s="8">
        <v>4910</v>
      </c>
      <c r="C26" s="8">
        <v>9912911</v>
      </c>
      <c r="D26" s="8">
        <v>3681869</v>
      </c>
      <c r="E26" s="8">
        <f t="shared" ref="E26:E40" si="5">C26-D26</f>
        <v>6231042</v>
      </c>
      <c r="F26" s="8">
        <v>2821920</v>
      </c>
      <c r="G26" s="13">
        <f t="shared" ref="G26:G39" si="6">B26/F26*100</f>
        <v>0.17399501048931226</v>
      </c>
      <c r="H26" s="8">
        <f t="shared" ref="H26:H41" si="7">E26*G26/100</f>
        <v>10841.702181493454</v>
      </c>
      <c r="I26" s="8">
        <v>0</v>
      </c>
      <c r="J26" s="8">
        <f>B26-I26</f>
        <v>4910</v>
      </c>
      <c r="K26" s="8">
        <v>4910</v>
      </c>
    </row>
    <row r="27" spans="1:11" s="17" customFormat="1" ht="18" customHeight="1">
      <c r="A27" s="11" t="s">
        <v>40</v>
      </c>
      <c r="B27" s="8">
        <v>1950</v>
      </c>
      <c r="C27" s="8">
        <v>358689</v>
      </c>
      <c r="D27" s="8">
        <v>305014</v>
      </c>
      <c r="E27" s="8">
        <f t="shared" si="5"/>
        <v>53675</v>
      </c>
      <c r="F27" s="8">
        <v>50420</v>
      </c>
      <c r="G27" s="13">
        <f t="shared" si="6"/>
        <v>3.8675128917096386</v>
      </c>
      <c r="H27" s="8">
        <f t="shared" si="7"/>
        <v>2075.8875446251486</v>
      </c>
      <c r="I27" s="8">
        <v>0</v>
      </c>
      <c r="J27" s="8">
        <f t="shared" ref="J27:J41" si="8">B27-I27</f>
        <v>1950</v>
      </c>
      <c r="K27" s="8">
        <v>1950</v>
      </c>
    </row>
    <row r="28" spans="1:11" s="17" customFormat="1" ht="18" customHeight="1">
      <c r="A28" s="11" t="s">
        <v>43</v>
      </c>
      <c r="B28" s="8">
        <v>56540</v>
      </c>
      <c r="C28" s="8">
        <v>64827428</v>
      </c>
      <c r="D28" s="8">
        <v>47402943</v>
      </c>
      <c r="E28" s="8">
        <f>C28-D28</f>
        <v>17424485</v>
      </c>
      <c r="F28" s="8">
        <v>880700</v>
      </c>
      <c r="G28" s="13">
        <f>B28/F28*100</f>
        <v>6.4198932667196544</v>
      </c>
      <c r="H28" s="8">
        <f t="shared" si="7"/>
        <v>1118633.3392755762</v>
      </c>
      <c r="I28" s="8">
        <v>0</v>
      </c>
      <c r="J28" s="8">
        <f t="shared" si="8"/>
        <v>56540</v>
      </c>
      <c r="K28" s="8">
        <v>56540</v>
      </c>
    </row>
    <row r="29" spans="1:11" s="17" customFormat="1" ht="18" customHeight="1">
      <c r="A29" s="11" t="s">
        <v>31</v>
      </c>
      <c r="B29" s="8">
        <v>665</v>
      </c>
      <c r="C29" s="8">
        <v>385598</v>
      </c>
      <c r="D29" s="8">
        <v>121895</v>
      </c>
      <c r="E29" s="8">
        <f t="shared" si="5"/>
        <v>263703</v>
      </c>
      <c r="F29" s="8">
        <v>88571</v>
      </c>
      <c r="G29" s="13">
        <f t="shared" si="6"/>
        <v>0.75081008456492526</v>
      </c>
      <c r="H29" s="8">
        <f t="shared" si="7"/>
        <v>1979.9087173002449</v>
      </c>
      <c r="I29" s="8">
        <v>0</v>
      </c>
      <c r="J29" s="8">
        <f t="shared" si="8"/>
        <v>665</v>
      </c>
      <c r="K29" s="8">
        <v>665</v>
      </c>
    </row>
    <row r="30" spans="1:11" s="17" customFormat="1" ht="18" customHeight="1">
      <c r="A30" s="11" t="s">
        <v>32</v>
      </c>
      <c r="B30" s="8">
        <v>7400</v>
      </c>
      <c r="C30" s="8">
        <v>24556329000</v>
      </c>
      <c r="D30" s="8">
        <v>24162382000</v>
      </c>
      <c r="E30" s="8">
        <v>393946000</v>
      </c>
      <c r="F30" s="8">
        <v>16602100</v>
      </c>
      <c r="G30" s="13">
        <f t="shared" si="6"/>
        <v>4.4572674541172502E-2</v>
      </c>
      <c r="H30" s="8">
        <f t="shared" si="7"/>
        <v>175592.26844796742</v>
      </c>
      <c r="I30" s="8">
        <v>0</v>
      </c>
      <c r="J30" s="8">
        <f t="shared" si="8"/>
        <v>7400</v>
      </c>
      <c r="K30" s="8">
        <v>7400</v>
      </c>
    </row>
    <row r="31" spans="1:11" s="17" customFormat="1" ht="18" customHeight="1">
      <c r="A31" s="11" t="s">
        <v>44</v>
      </c>
      <c r="B31" s="8">
        <v>1341</v>
      </c>
      <c r="C31" s="8">
        <v>1207003</v>
      </c>
      <c r="D31" s="8">
        <v>211986</v>
      </c>
      <c r="E31" s="8">
        <f t="shared" si="5"/>
        <v>995017</v>
      </c>
      <c r="F31" s="8">
        <v>621729</v>
      </c>
      <c r="G31" s="13">
        <f t="shared" si="6"/>
        <v>0.21568882905574613</v>
      </c>
      <c r="H31" s="8">
        <f t="shared" si="7"/>
        <v>2146.1405162056135</v>
      </c>
      <c r="I31" s="8">
        <v>0</v>
      </c>
      <c r="J31" s="8">
        <f t="shared" si="8"/>
        <v>1341</v>
      </c>
      <c r="K31" s="8">
        <v>1081</v>
      </c>
    </row>
    <row r="32" spans="1:11" s="17" customFormat="1" ht="18" customHeight="1">
      <c r="A32" s="11" t="s">
        <v>33</v>
      </c>
      <c r="B32" s="8">
        <v>13270</v>
      </c>
      <c r="C32" s="8">
        <v>526887740</v>
      </c>
      <c r="D32" s="8">
        <v>473143252</v>
      </c>
      <c r="E32" s="8">
        <f t="shared" si="5"/>
        <v>53744488</v>
      </c>
      <c r="F32" s="8">
        <v>5508065</v>
      </c>
      <c r="G32" s="13">
        <f t="shared" si="6"/>
        <v>0.24091945174938931</v>
      </c>
      <c r="H32" s="8">
        <f t="shared" si="7"/>
        <v>129480.92583511632</v>
      </c>
      <c r="I32" s="8">
        <v>0</v>
      </c>
      <c r="J32" s="8">
        <f t="shared" si="8"/>
        <v>13270</v>
      </c>
      <c r="K32" s="8">
        <v>11855</v>
      </c>
    </row>
    <row r="33" spans="1:12" s="17" customFormat="1" ht="18" customHeight="1">
      <c r="A33" s="11" t="s">
        <v>34</v>
      </c>
      <c r="B33" s="8">
        <v>3285</v>
      </c>
      <c r="C33" s="8">
        <v>764467</v>
      </c>
      <c r="D33" s="8">
        <v>33227</v>
      </c>
      <c r="E33" s="8">
        <f t="shared" si="5"/>
        <v>731240</v>
      </c>
      <c r="F33" s="8">
        <v>500000</v>
      </c>
      <c r="G33" s="13">
        <f t="shared" si="6"/>
        <v>0.65700000000000003</v>
      </c>
      <c r="H33" s="8">
        <f t="shared" si="7"/>
        <v>4804.2467999999999</v>
      </c>
      <c r="I33" s="8">
        <v>0</v>
      </c>
      <c r="J33" s="8">
        <f t="shared" si="8"/>
        <v>3285</v>
      </c>
      <c r="K33" s="8">
        <v>3285</v>
      </c>
    </row>
    <row r="34" spans="1:12" s="17" customFormat="1" ht="18" customHeight="1">
      <c r="A34" s="11" t="s">
        <v>45</v>
      </c>
      <c r="B34" s="8">
        <v>107</v>
      </c>
      <c r="C34" s="8">
        <v>4203982</v>
      </c>
      <c r="D34" s="8">
        <v>2156132</v>
      </c>
      <c r="E34" s="8">
        <f t="shared" si="5"/>
        <v>2047850</v>
      </c>
      <c r="F34" s="8">
        <v>105000</v>
      </c>
      <c r="G34" s="13">
        <f t="shared" si="6"/>
        <v>0.10190476190476191</v>
      </c>
      <c r="H34" s="8">
        <f t="shared" si="7"/>
        <v>2086.856666666667</v>
      </c>
      <c r="I34" s="8">
        <v>0</v>
      </c>
      <c r="J34" s="8">
        <f t="shared" si="8"/>
        <v>107</v>
      </c>
      <c r="K34" s="8">
        <v>58</v>
      </c>
    </row>
    <row r="35" spans="1:12" s="17" customFormat="1" ht="18" customHeight="1">
      <c r="A35" s="11" t="s">
        <v>35</v>
      </c>
      <c r="B35" s="8">
        <v>733</v>
      </c>
      <c r="C35" s="8">
        <v>132038</v>
      </c>
      <c r="D35" s="8">
        <v>1131</v>
      </c>
      <c r="E35" s="8">
        <f t="shared" si="5"/>
        <v>130907</v>
      </c>
      <c r="F35" s="8">
        <v>100000</v>
      </c>
      <c r="G35" s="13">
        <f t="shared" si="6"/>
        <v>0.73299999999999998</v>
      </c>
      <c r="H35" s="8">
        <f t="shared" si="7"/>
        <v>959.5483099999999</v>
      </c>
      <c r="I35" s="8">
        <v>0</v>
      </c>
      <c r="J35" s="8">
        <f t="shared" si="8"/>
        <v>733</v>
      </c>
      <c r="K35" s="8">
        <v>615</v>
      </c>
    </row>
    <row r="36" spans="1:12" s="17" customFormat="1" ht="18" customHeight="1">
      <c r="A36" s="11" t="s">
        <v>36</v>
      </c>
      <c r="B36" s="8">
        <v>3244</v>
      </c>
      <c r="C36" s="8">
        <v>1685469</v>
      </c>
      <c r="D36" s="8">
        <v>9257</v>
      </c>
      <c r="E36" s="8">
        <f>C36-D36</f>
        <v>1676212</v>
      </c>
      <c r="F36" s="8">
        <v>1486448</v>
      </c>
      <c r="G36" s="13">
        <f t="shared" si="6"/>
        <v>0.21823837766272347</v>
      </c>
      <c r="H36" s="8">
        <f t="shared" si="7"/>
        <v>3658.1378749878904</v>
      </c>
      <c r="I36" s="8">
        <v>0</v>
      </c>
      <c r="J36" s="8">
        <f t="shared" si="8"/>
        <v>3244</v>
      </c>
      <c r="K36" s="8">
        <v>815</v>
      </c>
    </row>
    <row r="37" spans="1:12" s="17" customFormat="1" ht="18" customHeight="1">
      <c r="A37" s="11" t="s">
        <v>37</v>
      </c>
      <c r="B37" s="8">
        <v>3338</v>
      </c>
      <c r="C37" s="8">
        <v>1912016</v>
      </c>
      <c r="D37" s="8">
        <v>348</v>
      </c>
      <c r="E37" s="8">
        <f t="shared" si="5"/>
        <v>1911668</v>
      </c>
      <c r="F37" s="8">
        <v>1875000</v>
      </c>
      <c r="G37" s="13">
        <f t="shared" si="6"/>
        <v>0.17802666666666667</v>
      </c>
      <c r="H37" s="8">
        <f t="shared" si="7"/>
        <v>3403.2788181333331</v>
      </c>
      <c r="I37" s="8">
        <v>0</v>
      </c>
      <c r="J37" s="8">
        <f t="shared" si="8"/>
        <v>3338</v>
      </c>
      <c r="K37" s="8">
        <v>2501</v>
      </c>
    </row>
    <row r="38" spans="1:12" s="17" customFormat="1" ht="18" customHeight="1">
      <c r="A38" s="11" t="s">
        <v>38</v>
      </c>
      <c r="B38" s="8">
        <v>260</v>
      </c>
      <c r="C38" s="8">
        <v>2358499</v>
      </c>
      <c r="D38" s="8">
        <v>580166</v>
      </c>
      <c r="E38" s="8">
        <f t="shared" si="5"/>
        <v>1778333</v>
      </c>
      <c r="F38" s="8">
        <v>400000</v>
      </c>
      <c r="G38" s="13">
        <f t="shared" si="6"/>
        <v>6.5000000000000002E-2</v>
      </c>
      <c r="H38" s="8">
        <f t="shared" si="7"/>
        <v>1155.9164499999999</v>
      </c>
      <c r="I38" s="8">
        <v>0</v>
      </c>
      <c r="J38" s="8">
        <f>B38-I38</f>
        <v>260</v>
      </c>
      <c r="K38" s="8">
        <v>130</v>
      </c>
    </row>
    <row r="39" spans="1:12" s="17" customFormat="1" ht="18" customHeight="1">
      <c r="A39" s="20" t="s">
        <v>39</v>
      </c>
      <c r="B39" s="8">
        <v>265</v>
      </c>
      <c r="C39" s="8">
        <v>63801</v>
      </c>
      <c r="D39" s="8">
        <v>0</v>
      </c>
      <c r="E39" s="8">
        <f t="shared" si="5"/>
        <v>63801</v>
      </c>
      <c r="F39" s="8">
        <v>105673</v>
      </c>
      <c r="G39" s="13">
        <f t="shared" si="6"/>
        <v>0.2507736129380258</v>
      </c>
      <c r="H39" s="8">
        <f t="shared" si="7"/>
        <v>159.99607279058984</v>
      </c>
      <c r="I39" s="8">
        <v>0</v>
      </c>
      <c r="J39" s="8">
        <f t="shared" si="8"/>
        <v>265</v>
      </c>
      <c r="K39" s="8">
        <v>265</v>
      </c>
    </row>
    <row r="40" spans="1:12" s="17" customFormat="1" ht="18" customHeight="1">
      <c r="A40" s="11" t="s">
        <v>42</v>
      </c>
      <c r="B40" s="8">
        <v>289</v>
      </c>
      <c r="C40" s="8">
        <v>3070713</v>
      </c>
      <c r="D40" s="8">
        <v>2776519</v>
      </c>
      <c r="E40" s="8">
        <f t="shared" si="5"/>
        <v>294194</v>
      </c>
      <c r="F40" s="8">
        <v>100000</v>
      </c>
      <c r="G40" s="13">
        <f>B40/F40*100</f>
        <v>0.28900000000000003</v>
      </c>
      <c r="H40" s="8">
        <f>E40*G40/100</f>
        <v>850.22066000000007</v>
      </c>
      <c r="I40" s="8">
        <v>0</v>
      </c>
      <c r="J40" s="8">
        <f t="shared" si="8"/>
        <v>289</v>
      </c>
      <c r="K40" s="8">
        <v>289</v>
      </c>
      <c r="L40" s="16"/>
    </row>
    <row r="41" spans="1:12" s="17" customFormat="1" ht="18" customHeight="1">
      <c r="A41" s="11" t="s">
        <v>41</v>
      </c>
      <c r="B41" s="8">
        <f t="shared" ref="B41" si="9">K41</f>
        <v>1427</v>
      </c>
      <c r="C41" s="8">
        <v>1373128</v>
      </c>
      <c r="D41" s="8">
        <v>982458</v>
      </c>
      <c r="E41" s="8">
        <f>C41-D41</f>
        <v>390670</v>
      </c>
      <c r="F41" s="8">
        <v>0</v>
      </c>
      <c r="G41" s="13">
        <v>0</v>
      </c>
      <c r="H41" s="8">
        <f t="shared" si="7"/>
        <v>0</v>
      </c>
      <c r="I41" s="8">
        <v>0</v>
      </c>
      <c r="J41" s="8">
        <f t="shared" si="8"/>
        <v>1427</v>
      </c>
      <c r="K41" s="8">
        <v>1427</v>
      </c>
      <c r="L41" s="16"/>
    </row>
    <row r="42" spans="1:12" s="17" customFormat="1" ht="18" customHeight="1">
      <c r="A42" s="12" t="s">
        <v>10</v>
      </c>
      <c r="B42" s="8">
        <f>SUM(B26:B41)</f>
        <v>99024</v>
      </c>
      <c r="C42" s="8">
        <f>SUM(C26:C41)</f>
        <v>25175472482</v>
      </c>
      <c r="D42" s="8">
        <f>SUM(D26:D41)</f>
        <v>24693788197</v>
      </c>
      <c r="E42" s="8">
        <f>SUM(E26:E41)</f>
        <v>481683285</v>
      </c>
      <c r="F42" s="8">
        <f>SUM(F26:F41)</f>
        <v>31245626</v>
      </c>
      <c r="G42" s="18">
        <f>B42/F42*100</f>
        <v>0.31692115882075778</v>
      </c>
      <c r="H42" s="8">
        <f>SUM(H26:H41)</f>
        <v>1457828.3741708631</v>
      </c>
      <c r="I42" s="8">
        <f>SUM(I26:I41)</f>
        <v>0</v>
      </c>
      <c r="J42" s="8">
        <f>SUM(J26:J41)</f>
        <v>99024</v>
      </c>
      <c r="K42" s="8">
        <f>SUM(K26:K41)</f>
        <v>93786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76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pane ySplit="5" topLeftCell="A18" activePane="bottomLeft" state="frozen"/>
      <selection pane="bottomLeft" activeCell="D26" sqref="D26"/>
    </sheetView>
  </sheetViews>
  <sheetFormatPr defaultColWidth="8.875" defaultRowHeight="11.25"/>
  <cols>
    <col min="1" max="1" width="22.875" style="5" customWidth="1"/>
    <col min="2" max="7" width="19.875" style="5" customWidth="1"/>
    <col min="8" max="16384" width="8.875" style="5"/>
  </cols>
  <sheetData>
    <row r="1" spans="1:7" ht="21">
      <c r="A1" s="7" t="s">
        <v>81</v>
      </c>
    </row>
    <row r="2" spans="1:7" ht="13.5">
      <c r="A2" s="6" t="s">
        <v>0</v>
      </c>
    </row>
    <row r="3" spans="1:7" ht="13.5">
      <c r="A3" s="14" t="s">
        <v>54</v>
      </c>
    </row>
    <row r="4" spans="1:7" ht="13.5">
      <c r="G4" s="2" t="s">
        <v>24</v>
      </c>
    </row>
    <row r="5" spans="1:7" ht="22.5" customHeight="1">
      <c r="A5" s="4" t="s">
        <v>80</v>
      </c>
      <c r="B5" s="4" t="s">
        <v>79</v>
      </c>
      <c r="C5" s="4" t="s">
        <v>78</v>
      </c>
      <c r="D5" s="4" t="s">
        <v>77</v>
      </c>
      <c r="E5" s="4" t="s">
        <v>76</v>
      </c>
      <c r="F5" s="1" t="s">
        <v>75</v>
      </c>
      <c r="G5" s="1" t="s">
        <v>9</v>
      </c>
    </row>
    <row r="6" spans="1:7" ht="18" customHeight="1">
      <c r="A6" s="26" t="s">
        <v>74</v>
      </c>
      <c r="B6" s="24">
        <v>3581334</v>
      </c>
      <c r="C6" s="24">
        <v>3323237</v>
      </c>
      <c r="D6" s="25"/>
      <c r="E6" s="25"/>
      <c r="F6" s="24">
        <f t="shared" ref="F6:F24" si="0">SUM(B6:E6)</f>
        <v>6904571</v>
      </c>
      <c r="G6" s="24">
        <f t="shared" ref="G6:G24" si="1">F6</f>
        <v>6904571</v>
      </c>
    </row>
    <row r="7" spans="1:7" ht="18" customHeight="1">
      <c r="A7" s="26" t="s">
        <v>73</v>
      </c>
      <c r="B7" s="24">
        <v>563175</v>
      </c>
      <c r="C7" s="24">
        <v>2123556</v>
      </c>
      <c r="D7" s="25"/>
      <c r="E7" s="25"/>
      <c r="F7" s="24">
        <f t="shared" si="0"/>
        <v>2686731</v>
      </c>
      <c r="G7" s="24">
        <f t="shared" si="1"/>
        <v>2686731</v>
      </c>
    </row>
    <row r="8" spans="1:7" ht="18" customHeight="1">
      <c r="A8" s="26" t="s">
        <v>72</v>
      </c>
      <c r="B8" s="24">
        <v>11226</v>
      </c>
      <c r="C8" s="24">
        <v>42328</v>
      </c>
      <c r="D8" s="25"/>
      <c r="E8" s="25"/>
      <c r="F8" s="24">
        <f t="shared" si="0"/>
        <v>53554</v>
      </c>
      <c r="G8" s="24">
        <f t="shared" si="1"/>
        <v>53554</v>
      </c>
    </row>
    <row r="9" spans="1:7" ht="18" customHeight="1">
      <c r="A9" s="26" t="s">
        <v>71</v>
      </c>
      <c r="B9" s="24">
        <v>168918</v>
      </c>
      <c r="C9" s="24">
        <v>636936</v>
      </c>
      <c r="D9" s="25"/>
      <c r="E9" s="25"/>
      <c r="F9" s="24">
        <f t="shared" si="0"/>
        <v>805854</v>
      </c>
      <c r="G9" s="24">
        <f t="shared" si="1"/>
        <v>805854</v>
      </c>
    </row>
    <row r="10" spans="1:7" ht="18" customHeight="1">
      <c r="A10" s="26" t="s">
        <v>70</v>
      </c>
      <c r="B10" s="24">
        <v>3568</v>
      </c>
      <c r="C10" s="24">
        <v>13452</v>
      </c>
      <c r="D10" s="25"/>
      <c r="E10" s="25"/>
      <c r="F10" s="24">
        <f t="shared" si="0"/>
        <v>17020</v>
      </c>
      <c r="G10" s="24">
        <f t="shared" si="1"/>
        <v>17020</v>
      </c>
    </row>
    <row r="11" spans="1:7" ht="18" customHeight="1">
      <c r="A11" s="26" t="s">
        <v>69</v>
      </c>
      <c r="B11" s="24">
        <v>24740</v>
      </c>
      <c r="C11" s="24">
        <v>93289</v>
      </c>
      <c r="D11" s="25"/>
      <c r="E11" s="25"/>
      <c r="F11" s="24">
        <f t="shared" si="0"/>
        <v>118029</v>
      </c>
      <c r="G11" s="24">
        <f t="shared" si="1"/>
        <v>118029</v>
      </c>
    </row>
    <row r="12" spans="1:7" ht="18" customHeight="1">
      <c r="A12" s="26" t="s">
        <v>68</v>
      </c>
      <c r="B12" s="24">
        <v>20479</v>
      </c>
      <c r="C12" s="24">
        <v>77221</v>
      </c>
      <c r="D12" s="24">
        <v>132959</v>
      </c>
      <c r="E12" s="25">
        <v>146935</v>
      </c>
      <c r="F12" s="24">
        <f t="shared" si="0"/>
        <v>377594</v>
      </c>
      <c r="G12" s="24">
        <f t="shared" si="1"/>
        <v>377594</v>
      </c>
    </row>
    <row r="13" spans="1:7" ht="18" customHeight="1">
      <c r="A13" s="26" t="s">
        <v>67</v>
      </c>
      <c r="B13" s="24">
        <v>11579</v>
      </c>
      <c r="C13" s="24">
        <v>43662</v>
      </c>
      <c r="D13" s="24"/>
      <c r="E13" s="25"/>
      <c r="F13" s="24">
        <f t="shared" si="0"/>
        <v>55241</v>
      </c>
      <c r="G13" s="24">
        <f t="shared" si="1"/>
        <v>55241</v>
      </c>
    </row>
    <row r="14" spans="1:7" ht="18" customHeight="1">
      <c r="A14" s="26" t="s">
        <v>66</v>
      </c>
      <c r="B14" s="24">
        <v>23449</v>
      </c>
      <c r="C14" s="24">
        <v>88420</v>
      </c>
      <c r="D14" s="24"/>
      <c r="E14" s="25"/>
      <c r="F14" s="24">
        <f t="shared" si="0"/>
        <v>111869</v>
      </c>
      <c r="G14" s="24">
        <f t="shared" si="1"/>
        <v>111869</v>
      </c>
    </row>
    <row r="15" spans="1:7" ht="18" customHeight="1">
      <c r="A15" s="26" t="s">
        <v>65</v>
      </c>
      <c r="B15" s="24">
        <v>132</v>
      </c>
      <c r="C15" s="24">
        <v>499</v>
      </c>
      <c r="D15" s="24"/>
      <c r="E15" s="25"/>
      <c r="F15" s="24">
        <f t="shared" si="0"/>
        <v>631</v>
      </c>
      <c r="G15" s="24">
        <f t="shared" si="1"/>
        <v>631</v>
      </c>
    </row>
    <row r="16" spans="1:7" ht="18" customHeight="1">
      <c r="A16" s="26" t="s">
        <v>64</v>
      </c>
      <c r="B16" s="24">
        <v>5362</v>
      </c>
      <c r="C16" s="24">
        <v>20221</v>
      </c>
      <c r="D16" s="24"/>
      <c r="E16" s="25"/>
      <c r="F16" s="24">
        <f t="shared" si="0"/>
        <v>25583</v>
      </c>
      <c r="G16" s="24">
        <f t="shared" si="1"/>
        <v>25583</v>
      </c>
    </row>
    <row r="17" spans="1:7" ht="18" customHeight="1">
      <c r="A17" s="26" t="s">
        <v>63</v>
      </c>
      <c r="B17" s="24">
        <v>312</v>
      </c>
      <c r="C17" s="24">
        <v>1178</v>
      </c>
      <c r="D17" s="24"/>
      <c r="E17" s="25"/>
      <c r="F17" s="24">
        <f t="shared" si="0"/>
        <v>1490</v>
      </c>
      <c r="G17" s="24">
        <f t="shared" si="1"/>
        <v>1490</v>
      </c>
    </row>
    <row r="18" spans="1:7" ht="18" customHeight="1">
      <c r="A18" s="26" t="s">
        <v>62</v>
      </c>
      <c r="B18" s="24">
        <v>10065</v>
      </c>
      <c r="C18" s="24">
        <v>37952</v>
      </c>
      <c r="D18" s="25"/>
      <c r="E18" s="25"/>
      <c r="F18" s="24">
        <f t="shared" si="0"/>
        <v>48017</v>
      </c>
      <c r="G18" s="24">
        <f t="shared" si="1"/>
        <v>48017</v>
      </c>
    </row>
    <row r="19" spans="1:7" ht="18" customHeight="1">
      <c r="A19" s="26" t="s">
        <v>61</v>
      </c>
      <c r="B19" s="24">
        <v>1476812</v>
      </c>
      <c r="C19" s="24">
        <v>2092025</v>
      </c>
      <c r="D19" s="25"/>
      <c r="E19" s="25">
        <v>68000</v>
      </c>
      <c r="F19" s="24">
        <f t="shared" si="0"/>
        <v>3636837</v>
      </c>
      <c r="G19" s="24">
        <f t="shared" si="1"/>
        <v>3636837</v>
      </c>
    </row>
    <row r="20" spans="1:7" ht="18" customHeight="1">
      <c r="A20" s="26" t="s">
        <v>60</v>
      </c>
      <c r="B20" s="24">
        <v>32510</v>
      </c>
      <c r="C20" s="24">
        <v>122586</v>
      </c>
      <c r="D20" s="25"/>
      <c r="E20" s="25"/>
      <c r="F20" s="24">
        <f t="shared" si="0"/>
        <v>155096</v>
      </c>
      <c r="G20" s="24">
        <f t="shared" si="1"/>
        <v>155096</v>
      </c>
    </row>
    <row r="21" spans="1:7" ht="18" customHeight="1">
      <c r="A21" s="26" t="s">
        <v>59</v>
      </c>
      <c r="B21" s="24">
        <v>665196</v>
      </c>
      <c r="C21" s="24">
        <v>2508247</v>
      </c>
      <c r="D21" s="25"/>
      <c r="E21" s="25"/>
      <c r="F21" s="24">
        <f t="shared" si="0"/>
        <v>3173443</v>
      </c>
      <c r="G21" s="24">
        <f t="shared" si="1"/>
        <v>3173443</v>
      </c>
    </row>
    <row r="22" spans="1:7" ht="18" customHeight="1">
      <c r="A22" s="26" t="s">
        <v>58</v>
      </c>
      <c r="B22" s="24">
        <v>5187</v>
      </c>
      <c r="C22" s="24">
        <v>19560</v>
      </c>
      <c r="D22" s="25"/>
      <c r="E22" s="25"/>
      <c r="F22" s="24">
        <f t="shared" si="0"/>
        <v>24747</v>
      </c>
      <c r="G22" s="24">
        <f t="shared" si="1"/>
        <v>24747</v>
      </c>
    </row>
    <row r="23" spans="1:7" ht="18" customHeight="1">
      <c r="A23" s="26" t="s">
        <v>57</v>
      </c>
      <c r="B23" s="24">
        <v>10741</v>
      </c>
      <c r="C23" s="24">
        <v>40502</v>
      </c>
      <c r="D23" s="25"/>
      <c r="E23" s="25"/>
      <c r="F23" s="24">
        <f t="shared" si="0"/>
        <v>51243</v>
      </c>
      <c r="G23" s="24">
        <f t="shared" si="1"/>
        <v>51243</v>
      </c>
    </row>
    <row r="24" spans="1:7" ht="18" customHeight="1">
      <c r="A24" s="26" t="s">
        <v>56</v>
      </c>
      <c r="B24" s="24">
        <v>22156</v>
      </c>
      <c r="C24" s="24">
        <v>83544</v>
      </c>
      <c r="D24" s="25"/>
      <c r="E24" s="25"/>
      <c r="F24" s="24">
        <f t="shared" si="0"/>
        <v>105700</v>
      </c>
      <c r="G24" s="24">
        <f t="shared" si="1"/>
        <v>105700</v>
      </c>
    </row>
    <row r="25" spans="1:7" ht="18" customHeight="1">
      <c r="A25" s="23" t="s">
        <v>10</v>
      </c>
      <c r="B25" s="22">
        <f t="shared" ref="B25:G25" si="2">SUM(B6:B24)</f>
        <v>6636941</v>
      </c>
      <c r="C25" s="22">
        <f t="shared" si="2"/>
        <v>11368415</v>
      </c>
      <c r="D25" s="21">
        <f t="shared" si="2"/>
        <v>132959</v>
      </c>
      <c r="E25" s="21">
        <f t="shared" si="2"/>
        <v>214935</v>
      </c>
      <c r="F25" s="22">
        <f t="shared" si="2"/>
        <v>18353250</v>
      </c>
      <c r="G25" s="21">
        <f t="shared" si="2"/>
        <v>18353250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Normal="100" zoomScaleSheetLayoutView="100" workbookViewId="0">
      <selection activeCell="F18" sqref="F18"/>
    </sheetView>
  </sheetViews>
  <sheetFormatPr defaultColWidth="8.875" defaultRowHeight="11.25"/>
  <cols>
    <col min="1" max="1" width="38.5" style="5" bestFit="1" customWidth="1"/>
    <col min="2" max="2" width="19.875" style="5" customWidth="1"/>
    <col min="3" max="3" width="15" style="5" customWidth="1"/>
    <col min="4" max="4" width="19.875" style="5" customWidth="1"/>
    <col min="5" max="5" width="14.25" style="5" customWidth="1"/>
    <col min="6" max="6" width="19.875" style="5" customWidth="1"/>
    <col min="7" max="16384" width="8.875" style="5"/>
  </cols>
  <sheetData>
    <row r="1" spans="1:6" ht="21">
      <c r="A1" s="7" t="s">
        <v>93</v>
      </c>
    </row>
    <row r="2" spans="1:6" ht="13.5">
      <c r="A2" s="6" t="s">
        <v>0</v>
      </c>
    </row>
    <row r="3" spans="1:6" ht="13.5">
      <c r="A3" s="6" t="s">
        <v>54</v>
      </c>
    </row>
    <row r="4" spans="1:6" ht="13.5">
      <c r="F4" s="2" t="s">
        <v>24</v>
      </c>
    </row>
    <row r="5" spans="1:6" ht="22.5" customHeight="1">
      <c r="A5" s="57" t="s">
        <v>92</v>
      </c>
      <c r="B5" s="57" t="s">
        <v>91</v>
      </c>
      <c r="C5" s="57"/>
      <c r="D5" s="57" t="s">
        <v>90</v>
      </c>
      <c r="E5" s="57"/>
      <c r="F5" s="58" t="s">
        <v>89</v>
      </c>
    </row>
    <row r="6" spans="1:6" ht="22.5" customHeight="1">
      <c r="A6" s="57"/>
      <c r="B6" s="4" t="s">
        <v>88</v>
      </c>
      <c r="C6" s="1" t="s">
        <v>87</v>
      </c>
      <c r="D6" s="4" t="s">
        <v>88</v>
      </c>
      <c r="E6" s="1" t="s">
        <v>87</v>
      </c>
      <c r="F6" s="57"/>
    </row>
    <row r="7" spans="1:6" ht="18" customHeight="1">
      <c r="A7" s="29" t="s">
        <v>86</v>
      </c>
      <c r="B7" s="27"/>
      <c r="C7" s="27"/>
      <c r="D7" s="27"/>
      <c r="E7" s="27"/>
      <c r="F7" s="27"/>
    </row>
    <row r="8" spans="1:6" ht="18" customHeight="1">
      <c r="A8" s="29" t="s">
        <v>85</v>
      </c>
      <c r="B8" s="27">
        <f>27540-D8</f>
        <v>24900</v>
      </c>
      <c r="C8" s="27"/>
      <c r="D8" s="27">
        <v>2640</v>
      </c>
      <c r="E8" s="27"/>
      <c r="F8" s="27">
        <f>B8+D8</f>
        <v>27540</v>
      </c>
    </row>
    <row r="9" spans="1:6" ht="18" customHeight="1">
      <c r="A9" s="29" t="s">
        <v>84</v>
      </c>
      <c r="B9" s="27">
        <f>729556-D9</f>
        <v>644312</v>
      </c>
      <c r="C9" s="27"/>
      <c r="D9" s="27">
        <v>85244</v>
      </c>
      <c r="E9" s="27"/>
      <c r="F9" s="27">
        <f>B9+D9</f>
        <v>729556</v>
      </c>
    </row>
    <row r="10" spans="1:6" ht="18" customHeight="1">
      <c r="A10" s="29" t="s">
        <v>83</v>
      </c>
      <c r="B10" s="27">
        <f>127480-D10</f>
        <v>110120</v>
      </c>
      <c r="C10" s="27"/>
      <c r="D10" s="27">
        <v>17360</v>
      </c>
      <c r="E10" s="27"/>
      <c r="F10" s="27">
        <f>B10+D10</f>
        <v>127480</v>
      </c>
    </row>
    <row r="11" spans="1:6" s="17" customFormat="1" ht="18" customHeight="1">
      <c r="A11" s="10" t="s">
        <v>82</v>
      </c>
      <c r="B11" s="28">
        <v>37320</v>
      </c>
      <c r="C11" s="28"/>
      <c r="D11" s="28">
        <v>5760</v>
      </c>
      <c r="E11" s="28"/>
      <c r="F11" s="28">
        <f>B11+D11</f>
        <v>43080</v>
      </c>
    </row>
    <row r="12" spans="1:6" ht="18" customHeight="1">
      <c r="A12" s="23" t="s">
        <v>10</v>
      </c>
      <c r="B12" s="27">
        <f>SUM(B8:B11)</f>
        <v>816652</v>
      </c>
      <c r="C12" s="27"/>
      <c r="D12" s="27">
        <f>SUM(D8:D11)</f>
        <v>111004</v>
      </c>
      <c r="E12" s="27"/>
      <c r="F12" s="27">
        <f>SUM(F8:F11)</f>
        <v>927656</v>
      </c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topLeftCell="A16" zoomScaleNormal="100" zoomScaleSheetLayoutView="100" workbookViewId="0">
      <selection activeCell="D17" sqref="D17"/>
    </sheetView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7" t="s">
        <v>108</v>
      </c>
    </row>
    <row r="2" spans="1:3" ht="13.5">
      <c r="A2" s="6" t="s">
        <v>0</v>
      </c>
    </row>
    <row r="3" spans="1:3" ht="13.5">
      <c r="A3" s="6" t="s">
        <v>107</v>
      </c>
    </row>
    <row r="4" spans="1:3" ht="13.5">
      <c r="C4" s="2" t="s">
        <v>24</v>
      </c>
    </row>
    <row r="5" spans="1:3" ht="22.5" customHeight="1">
      <c r="A5" s="4" t="s">
        <v>92</v>
      </c>
      <c r="B5" s="4" t="s">
        <v>88</v>
      </c>
      <c r="C5" s="4" t="s">
        <v>106</v>
      </c>
    </row>
    <row r="6" spans="1:3" ht="18" customHeight="1">
      <c r="A6" s="29" t="s">
        <v>105</v>
      </c>
      <c r="B6" s="30"/>
      <c r="C6" s="30"/>
    </row>
    <row r="7" spans="1:3" ht="18" customHeight="1">
      <c r="A7" s="33" t="s">
        <v>104</v>
      </c>
      <c r="B7" s="30">
        <v>348872</v>
      </c>
      <c r="C7" s="30">
        <v>0</v>
      </c>
    </row>
    <row r="8" spans="1:3" ht="18" customHeight="1">
      <c r="A8" s="36" t="s">
        <v>103</v>
      </c>
      <c r="B8" s="30">
        <v>1296</v>
      </c>
      <c r="C8" s="30">
        <v>0</v>
      </c>
    </row>
    <row r="9" spans="1:3" ht="18" customHeight="1">
      <c r="A9" s="35" t="s">
        <v>102</v>
      </c>
      <c r="B9" s="34">
        <v>0</v>
      </c>
      <c r="C9" s="34">
        <v>0</v>
      </c>
    </row>
    <row r="10" spans="1:3" ht="18" customHeight="1">
      <c r="A10" s="35" t="s">
        <v>101</v>
      </c>
      <c r="B10" s="34">
        <v>0</v>
      </c>
      <c r="C10" s="34">
        <v>0</v>
      </c>
    </row>
    <row r="11" spans="1:3" ht="18" customHeight="1">
      <c r="A11" s="35" t="s">
        <v>100</v>
      </c>
      <c r="B11" s="34">
        <v>0</v>
      </c>
      <c r="C11" s="34">
        <v>0</v>
      </c>
    </row>
    <row r="12" spans="1:3" ht="18" customHeight="1" thickBot="1">
      <c r="A12" s="32" t="s">
        <v>94</v>
      </c>
      <c r="B12" s="31">
        <f>SUM(B7:B11)</f>
        <v>350168</v>
      </c>
      <c r="C12" s="31">
        <f>SUM(C7:C11)</f>
        <v>0</v>
      </c>
    </row>
    <row r="13" spans="1:3" ht="18" customHeight="1" thickTop="1">
      <c r="A13" s="29" t="s">
        <v>99</v>
      </c>
      <c r="B13" s="30"/>
      <c r="C13" s="30"/>
    </row>
    <row r="14" spans="1:3" ht="18" customHeight="1">
      <c r="A14" s="33" t="s">
        <v>98</v>
      </c>
      <c r="B14" s="30">
        <v>223278</v>
      </c>
      <c r="C14" s="30">
        <v>93988</v>
      </c>
    </row>
    <row r="15" spans="1:3" ht="18" customHeight="1">
      <c r="A15" s="33" t="s">
        <v>97</v>
      </c>
      <c r="B15" s="30">
        <v>37581</v>
      </c>
      <c r="C15" s="30">
        <v>0</v>
      </c>
    </row>
    <row r="16" spans="1:3" ht="18" customHeight="1">
      <c r="A16" s="33" t="s">
        <v>96</v>
      </c>
      <c r="B16" s="30">
        <v>462</v>
      </c>
      <c r="C16" s="30">
        <v>0</v>
      </c>
    </row>
    <row r="17" spans="1:3" ht="18" customHeight="1">
      <c r="A17" s="33" t="s">
        <v>95</v>
      </c>
      <c r="B17" s="30">
        <v>10212</v>
      </c>
      <c r="C17" s="30">
        <v>0</v>
      </c>
    </row>
    <row r="18" spans="1:3" ht="18" customHeight="1" thickBot="1">
      <c r="A18" s="32" t="s">
        <v>94</v>
      </c>
      <c r="B18" s="31">
        <f>SUM(B14:B17)</f>
        <v>271533</v>
      </c>
      <c r="C18" s="31">
        <f>SUM(C14:C17)</f>
        <v>93988</v>
      </c>
    </row>
    <row r="19" spans="1:3" ht="18" customHeight="1" thickTop="1">
      <c r="A19" s="23" t="s">
        <v>10</v>
      </c>
      <c r="B19" s="30">
        <f>B12+B18</f>
        <v>621701</v>
      </c>
      <c r="C19" s="30">
        <f>C12+C18</f>
        <v>93988</v>
      </c>
    </row>
    <row r="24" spans="1:3" ht="9" customHeight="1"/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1" workbookViewId="0">
      <selection activeCell="G12" sqref="G12"/>
    </sheetView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7" t="s">
        <v>110</v>
      </c>
    </row>
    <row r="2" spans="1:3" ht="13.5">
      <c r="A2" s="6" t="s">
        <v>0</v>
      </c>
    </row>
    <row r="3" spans="1:3" ht="13.5">
      <c r="A3" s="6" t="s">
        <v>54</v>
      </c>
    </row>
    <row r="4" spans="1:3" ht="13.5">
      <c r="C4" s="2" t="s">
        <v>24</v>
      </c>
    </row>
    <row r="5" spans="1:3" ht="22.5" customHeight="1">
      <c r="A5" s="4" t="s">
        <v>92</v>
      </c>
      <c r="B5" s="4" t="s">
        <v>88</v>
      </c>
      <c r="C5" s="4" t="s">
        <v>106</v>
      </c>
    </row>
    <row r="6" spans="1:3" ht="18" customHeight="1">
      <c r="A6" s="29" t="s">
        <v>105</v>
      </c>
      <c r="B6" s="30"/>
      <c r="C6" s="30"/>
    </row>
    <row r="7" spans="1:3" ht="18" customHeight="1">
      <c r="A7" s="33" t="s">
        <v>104</v>
      </c>
      <c r="B7" s="30">
        <v>0</v>
      </c>
      <c r="C7" s="30">
        <v>0</v>
      </c>
    </row>
    <row r="8" spans="1:3" ht="18" customHeight="1">
      <c r="A8" s="36" t="s">
        <v>103</v>
      </c>
      <c r="B8" s="30">
        <v>140</v>
      </c>
      <c r="C8" s="30">
        <v>0</v>
      </c>
    </row>
    <row r="9" spans="1:3" ht="18" customHeight="1">
      <c r="A9" s="35" t="s">
        <v>102</v>
      </c>
      <c r="B9" s="34">
        <v>0</v>
      </c>
      <c r="C9" s="34">
        <v>0</v>
      </c>
    </row>
    <row r="10" spans="1:3" ht="18" customHeight="1">
      <c r="A10" s="35" t="s">
        <v>101</v>
      </c>
      <c r="B10" s="34">
        <v>0</v>
      </c>
      <c r="C10" s="34">
        <v>0</v>
      </c>
    </row>
    <row r="11" spans="1:3" ht="18" customHeight="1">
      <c r="A11" s="35" t="s">
        <v>100</v>
      </c>
      <c r="B11" s="34">
        <v>400</v>
      </c>
      <c r="C11" s="34">
        <v>0</v>
      </c>
    </row>
    <row r="12" spans="1:3" ht="18" customHeight="1" thickBot="1">
      <c r="A12" s="32" t="s">
        <v>94</v>
      </c>
      <c r="B12" s="31">
        <f>SUM(B7:B11)</f>
        <v>540</v>
      </c>
      <c r="C12" s="31">
        <f>SUM(C7:C11)</f>
        <v>0</v>
      </c>
    </row>
    <row r="13" spans="1:3" ht="18" customHeight="1" thickTop="1">
      <c r="A13" s="29" t="s">
        <v>109</v>
      </c>
      <c r="B13" s="30"/>
      <c r="C13" s="30"/>
    </row>
    <row r="14" spans="1:3" ht="18" customHeight="1">
      <c r="A14" s="33" t="s">
        <v>98</v>
      </c>
      <c r="B14" s="30">
        <v>55665</v>
      </c>
      <c r="C14" s="30">
        <v>26041</v>
      </c>
    </row>
    <row r="15" spans="1:3" ht="18" customHeight="1">
      <c r="A15" s="33" t="s">
        <v>97</v>
      </c>
      <c r="B15" s="30">
        <v>5539</v>
      </c>
      <c r="C15" s="30">
        <v>0</v>
      </c>
    </row>
    <row r="16" spans="1:3" ht="18" customHeight="1">
      <c r="A16" s="33" t="s">
        <v>96</v>
      </c>
      <c r="B16" s="30">
        <v>96</v>
      </c>
      <c r="C16" s="30">
        <v>0</v>
      </c>
    </row>
    <row r="17" spans="1:3" ht="18" customHeight="1">
      <c r="A17" s="33" t="s">
        <v>95</v>
      </c>
      <c r="B17" s="30">
        <v>837</v>
      </c>
      <c r="C17" s="30">
        <v>0</v>
      </c>
    </row>
    <row r="18" spans="1:3" ht="18" customHeight="1" thickBot="1">
      <c r="A18" s="32" t="s">
        <v>94</v>
      </c>
      <c r="B18" s="31">
        <f>SUM(B14:B17)</f>
        <v>62137</v>
      </c>
      <c r="C18" s="31">
        <f>SUM(C14:C17)</f>
        <v>26041</v>
      </c>
    </row>
    <row r="19" spans="1:3" ht="18" customHeight="1" thickTop="1">
      <c r="A19" s="23" t="s">
        <v>10</v>
      </c>
      <c r="B19" s="30">
        <f>B12+B18</f>
        <v>62677</v>
      </c>
      <c r="C19" s="30">
        <f>C12+C18</f>
        <v>26041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10" zoomScale="90" zoomScaleNormal="90" zoomScaleSheetLayoutView="90" workbookViewId="0">
      <selection activeCell="L5" sqref="L5:L27"/>
    </sheetView>
  </sheetViews>
  <sheetFormatPr defaultColWidth="8.875" defaultRowHeight="11.2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>
      <c r="A1" s="7" t="s">
        <v>135</v>
      </c>
    </row>
    <row r="2" spans="1:11" ht="13.5">
      <c r="A2" s="6" t="s">
        <v>0</v>
      </c>
    </row>
    <row r="3" spans="1:11" ht="13.5">
      <c r="A3" s="14" t="s">
        <v>134</v>
      </c>
    </row>
    <row r="4" spans="1:11" ht="13.5">
      <c r="K4" s="2" t="s">
        <v>24</v>
      </c>
    </row>
    <row r="5" spans="1:11" ht="22.5" customHeight="1">
      <c r="A5" s="57" t="s">
        <v>80</v>
      </c>
      <c r="B5" s="59" t="s">
        <v>133</v>
      </c>
      <c r="C5" s="42"/>
      <c r="D5" s="57" t="s">
        <v>132</v>
      </c>
      <c r="E5" s="58" t="s">
        <v>131</v>
      </c>
      <c r="F5" s="57" t="s">
        <v>130</v>
      </c>
      <c r="G5" s="58" t="s">
        <v>129</v>
      </c>
      <c r="H5" s="59" t="s">
        <v>128</v>
      </c>
      <c r="I5" s="41"/>
      <c r="J5" s="40"/>
      <c r="K5" s="57" t="s">
        <v>76</v>
      </c>
    </row>
    <row r="6" spans="1:11" ht="22.5" customHeight="1">
      <c r="A6" s="57"/>
      <c r="B6" s="57"/>
      <c r="C6" s="39" t="s">
        <v>127</v>
      </c>
      <c r="D6" s="57"/>
      <c r="E6" s="57"/>
      <c r="F6" s="57"/>
      <c r="G6" s="57"/>
      <c r="H6" s="57"/>
      <c r="I6" s="4" t="s">
        <v>126</v>
      </c>
      <c r="J6" s="4" t="s">
        <v>125</v>
      </c>
      <c r="K6" s="57"/>
    </row>
    <row r="7" spans="1:11" ht="18" customHeight="1">
      <c r="A7" s="38" t="s">
        <v>124</v>
      </c>
      <c r="B7" s="27">
        <v>152647</v>
      </c>
      <c r="C7" s="37">
        <v>26277</v>
      </c>
      <c r="D7" s="27">
        <v>126117</v>
      </c>
      <c r="E7" s="27"/>
      <c r="F7" s="27">
        <v>5232</v>
      </c>
      <c r="G7" s="27">
        <v>21298</v>
      </c>
      <c r="H7" s="27"/>
      <c r="I7" s="27"/>
      <c r="J7" s="27"/>
      <c r="K7" s="27"/>
    </row>
    <row r="8" spans="1:11" ht="18" customHeight="1">
      <c r="A8" s="38" t="s">
        <v>123</v>
      </c>
      <c r="B8" s="27">
        <v>48006</v>
      </c>
      <c r="C8" s="37">
        <v>387</v>
      </c>
      <c r="D8" s="27">
        <v>48006</v>
      </c>
      <c r="E8" s="27"/>
      <c r="F8" s="27"/>
      <c r="G8" s="27"/>
      <c r="H8" s="27"/>
      <c r="I8" s="27"/>
      <c r="J8" s="27"/>
      <c r="K8" s="27"/>
    </row>
    <row r="9" spans="1:11" ht="18" customHeight="1">
      <c r="A9" s="38" t="s">
        <v>122</v>
      </c>
      <c r="B9" s="27">
        <v>4700</v>
      </c>
      <c r="C9" s="37">
        <v>4700</v>
      </c>
      <c r="D9" s="27">
        <v>4700</v>
      </c>
      <c r="E9" s="27"/>
      <c r="F9" s="27"/>
      <c r="G9" s="27"/>
      <c r="H9" s="27"/>
      <c r="I9" s="27"/>
      <c r="J9" s="27"/>
      <c r="K9" s="27"/>
    </row>
    <row r="10" spans="1:11" ht="18" customHeight="1">
      <c r="A10" s="38" t="s">
        <v>121</v>
      </c>
      <c r="B10" s="27">
        <v>253796</v>
      </c>
      <c r="C10" s="37">
        <v>43721</v>
      </c>
      <c r="D10" s="27">
        <v>253796</v>
      </c>
      <c r="E10" s="27"/>
      <c r="F10" s="27"/>
      <c r="G10" s="27"/>
      <c r="H10" s="27"/>
      <c r="I10" s="27"/>
      <c r="J10" s="27"/>
      <c r="K10" s="27"/>
    </row>
    <row r="11" spans="1:11" ht="18" customHeight="1">
      <c r="A11" s="38" t="s">
        <v>120</v>
      </c>
      <c r="B11" s="27">
        <v>6638</v>
      </c>
      <c r="C11" s="37">
        <v>2213</v>
      </c>
      <c r="D11" s="27">
        <v>6638</v>
      </c>
      <c r="E11" s="27"/>
      <c r="F11" s="27"/>
      <c r="G11" s="27"/>
      <c r="H11" s="27"/>
      <c r="I11" s="27"/>
      <c r="J11" s="27"/>
      <c r="K11" s="27"/>
    </row>
    <row r="12" spans="1:11" ht="18" customHeight="1">
      <c r="A12" s="38" t="s">
        <v>119</v>
      </c>
      <c r="B12" s="27">
        <v>108024</v>
      </c>
      <c r="C12" s="37">
        <v>14367</v>
      </c>
      <c r="D12" s="27">
        <v>108024</v>
      </c>
      <c r="E12" s="27"/>
      <c r="F12" s="27"/>
      <c r="G12" s="27"/>
      <c r="H12" s="27"/>
      <c r="I12" s="27"/>
      <c r="J12" s="27"/>
      <c r="K12" s="27"/>
    </row>
    <row r="13" spans="1:11" ht="18" customHeight="1">
      <c r="A13" s="38" t="s">
        <v>118</v>
      </c>
      <c r="B13" s="27">
        <v>6818162</v>
      </c>
      <c r="C13" s="37">
        <v>769932</v>
      </c>
      <c r="D13" s="27">
        <v>130123</v>
      </c>
      <c r="E13" s="27">
        <v>1945802</v>
      </c>
      <c r="F13" s="27">
        <v>1474622</v>
      </c>
      <c r="G13" s="27">
        <v>2703615</v>
      </c>
      <c r="H13" s="27"/>
      <c r="I13" s="27"/>
      <c r="J13" s="27"/>
      <c r="K13" s="27">
        <v>564000</v>
      </c>
    </row>
    <row r="14" spans="1:11" ht="18" customHeight="1">
      <c r="A14" s="38" t="s">
        <v>117</v>
      </c>
      <c r="B14" s="27">
        <v>451328</v>
      </c>
      <c r="C14" s="37">
        <v>45943</v>
      </c>
      <c r="D14" s="27">
        <v>451328</v>
      </c>
      <c r="E14" s="27"/>
      <c r="F14" s="27"/>
      <c r="G14" s="27"/>
      <c r="H14" s="27"/>
      <c r="I14" s="27"/>
      <c r="J14" s="27"/>
      <c r="K14" s="27"/>
    </row>
    <row r="15" spans="1:11" ht="18" customHeight="1">
      <c r="A15" s="38" t="s">
        <v>116</v>
      </c>
      <c r="B15" s="27">
        <v>8527199</v>
      </c>
      <c r="C15" s="37">
        <v>1044649</v>
      </c>
      <c r="D15" s="27">
        <v>8527199</v>
      </c>
      <c r="E15" s="27"/>
      <c r="F15" s="27"/>
      <c r="G15" s="27"/>
      <c r="H15" s="27"/>
      <c r="I15" s="27"/>
      <c r="J15" s="27"/>
      <c r="K15" s="27"/>
    </row>
    <row r="16" spans="1:11" ht="18" customHeight="1">
      <c r="A16" s="38" t="s">
        <v>115</v>
      </c>
      <c r="B16" s="27">
        <v>55100</v>
      </c>
      <c r="C16" s="37">
        <v>5421</v>
      </c>
      <c r="D16" s="27">
        <v>51350</v>
      </c>
      <c r="E16" s="27"/>
      <c r="F16" s="27">
        <v>3750</v>
      </c>
      <c r="G16" s="27"/>
      <c r="H16" s="27"/>
      <c r="I16" s="27"/>
      <c r="J16" s="27"/>
      <c r="K16" s="27"/>
    </row>
    <row r="17" spans="1:11" ht="18" customHeight="1">
      <c r="A17" s="38" t="s">
        <v>114</v>
      </c>
      <c r="B17" s="27">
        <v>6421285</v>
      </c>
      <c r="C17" s="37">
        <v>595141</v>
      </c>
      <c r="D17" s="27">
        <v>2664465</v>
      </c>
      <c r="E17" s="27"/>
      <c r="F17" s="27">
        <v>1398100</v>
      </c>
      <c r="G17" s="27">
        <v>2358720</v>
      </c>
      <c r="H17" s="27"/>
      <c r="I17" s="27"/>
      <c r="J17" s="27"/>
      <c r="K17" s="27"/>
    </row>
    <row r="18" spans="1:11" ht="18" customHeight="1">
      <c r="A18" s="38" t="s">
        <v>113</v>
      </c>
      <c r="B18" s="27">
        <v>98526</v>
      </c>
      <c r="C18" s="37">
        <v>16922</v>
      </c>
      <c r="D18" s="27">
        <v>98526</v>
      </c>
      <c r="E18" s="27"/>
      <c r="F18" s="27"/>
      <c r="G18" s="27"/>
      <c r="H18" s="27"/>
      <c r="I18" s="27"/>
      <c r="J18" s="27"/>
      <c r="K18" s="27"/>
    </row>
    <row r="19" spans="1:11" ht="18" customHeight="1">
      <c r="A19" s="38" t="s">
        <v>112</v>
      </c>
      <c r="B19" s="27">
        <v>2550</v>
      </c>
      <c r="C19" s="37">
        <v>1107</v>
      </c>
      <c r="D19" s="27">
        <v>1934</v>
      </c>
      <c r="E19" s="27">
        <v>616</v>
      </c>
      <c r="F19" s="27"/>
      <c r="G19" s="27"/>
      <c r="H19" s="27"/>
      <c r="I19" s="27"/>
      <c r="J19" s="27"/>
      <c r="K19" s="27"/>
    </row>
    <row r="20" spans="1:11" ht="18" customHeight="1">
      <c r="A20" s="23" t="s">
        <v>111</v>
      </c>
      <c r="B20" s="27">
        <f t="shared" ref="B20:K20" si="0">SUM(B7:B19)</f>
        <v>22947961</v>
      </c>
      <c r="C20" s="37">
        <f t="shared" si="0"/>
        <v>2570780</v>
      </c>
      <c r="D20" s="27">
        <f t="shared" si="0"/>
        <v>12472206</v>
      </c>
      <c r="E20" s="27">
        <f t="shared" si="0"/>
        <v>1946418</v>
      </c>
      <c r="F20" s="27">
        <f t="shared" si="0"/>
        <v>2881704</v>
      </c>
      <c r="G20" s="27">
        <f t="shared" si="0"/>
        <v>5083633</v>
      </c>
      <c r="H20" s="27">
        <f t="shared" si="0"/>
        <v>0</v>
      </c>
      <c r="I20" s="27">
        <f t="shared" si="0"/>
        <v>0</v>
      </c>
      <c r="J20" s="27">
        <f t="shared" si="0"/>
        <v>0</v>
      </c>
      <c r="K20" s="27">
        <f t="shared" si="0"/>
        <v>564000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19" sqref="I19"/>
    </sheetView>
  </sheetViews>
  <sheetFormatPr defaultColWidth="8.875" defaultRowHeight="11.25"/>
  <cols>
    <col min="1" max="1" width="22.875" style="5" customWidth="1"/>
    <col min="2" max="10" width="12.875" style="5" customWidth="1"/>
    <col min="11" max="16384" width="8.875" style="5"/>
  </cols>
  <sheetData>
    <row r="1" spans="1:10" ht="21">
      <c r="A1" s="7" t="s">
        <v>145</v>
      </c>
    </row>
    <row r="2" spans="1:10" ht="13.5">
      <c r="A2" s="6" t="s">
        <v>0</v>
      </c>
    </row>
    <row r="3" spans="1:10" ht="13.5">
      <c r="A3" s="14" t="s">
        <v>54</v>
      </c>
    </row>
    <row r="4" spans="1:10" ht="13.5">
      <c r="J4" s="2" t="s">
        <v>24</v>
      </c>
    </row>
    <row r="5" spans="1:10" ht="22.5" customHeight="1">
      <c r="A5" s="39" t="s">
        <v>133</v>
      </c>
      <c r="B5" s="4" t="s">
        <v>144</v>
      </c>
      <c r="C5" s="1" t="s">
        <v>143</v>
      </c>
      <c r="D5" s="1" t="s">
        <v>142</v>
      </c>
      <c r="E5" s="1" t="s">
        <v>141</v>
      </c>
      <c r="F5" s="1" t="s">
        <v>140</v>
      </c>
      <c r="G5" s="1" t="s">
        <v>139</v>
      </c>
      <c r="H5" s="1" t="s">
        <v>138</v>
      </c>
      <c r="I5" s="1" t="s">
        <v>137</v>
      </c>
      <c r="J5" s="4" t="s">
        <v>136</v>
      </c>
    </row>
    <row r="6" spans="1:10" ht="18" customHeight="1">
      <c r="A6" s="43">
        <v>22947961</v>
      </c>
      <c r="B6" s="27">
        <v>2570780</v>
      </c>
      <c r="C6" s="27">
        <v>2573651</v>
      </c>
      <c r="D6" s="27">
        <v>2733400</v>
      </c>
      <c r="E6" s="27">
        <v>2754970</v>
      </c>
      <c r="F6" s="27">
        <v>2458755</v>
      </c>
      <c r="G6" s="27">
        <v>7566271</v>
      </c>
      <c r="H6" s="27">
        <v>1920256</v>
      </c>
      <c r="I6" s="27">
        <v>368670</v>
      </c>
      <c r="J6" s="27">
        <v>1210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8" sqref="C18"/>
    </sheetView>
  </sheetViews>
  <sheetFormatPr defaultColWidth="8.875" defaultRowHeight="11.25"/>
  <cols>
    <col min="1" max="1" width="22.875" style="5" customWidth="1"/>
    <col min="2" max="9" width="12.875" style="5" customWidth="1"/>
    <col min="10" max="16384" width="8.875" style="5"/>
  </cols>
  <sheetData>
    <row r="1" spans="1:9" ht="21">
      <c r="A1" s="7" t="s">
        <v>154</v>
      </c>
    </row>
    <row r="2" spans="1:9" ht="13.5">
      <c r="A2" s="6" t="s">
        <v>0</v>
      </c>
    </row>
    <row r="3" spans="1:9" ht="13.5">
      <c r="A3" s="14" t="s">
        <v>54</v>
      </c>
    </row>
    <row r="4" spans="1:9" ht="13.5">
      <c r="I4" s="2" t="s">
        <v>24</v>
      </c>
    </row>
    <row r="5" spans="1:9" ht="37.5" customHeight="1">
      <c r="A5" s="39" t="s">
        <v>133</v>
      </c>
      <c r="B5" s="4" t="s">
        <v>153</v>
      </c>
      <c r="C5" s="1" t="s">
        <v>152</v>
      </c>
      <c r="D5" s="1" t="s">
        <v>151</v>
      </c>
      <c r="E5" s="1" t="s">
        <v>150</v>
      </c>
      <c r="F5" s="1" t="s">
        <v>149</v>
      </c>
      <c r="G5" s="1" t="s">
        <v>148</v>
      </c>
      <c r="H5" s="4" t="s">
        <v>147</v>
      </c>
      <c r="I5" s="1" t="s">
        <v>146</v>
      </c>
    </row>
    <row r="6" spans="1:9" ht="18" customHeight="1">
      <c r="A6" s="43">
        <v>22947961</v>
      </c>
      <c r="B6" s="27">
        <v>22708610</v>
      </c>
      <c r="C6" s="27">
        <v>148192</v>
      </c>
      <c r="D6" s="27">
        <v>89190</v>
      </c>
      <c r="E6" s="27">
        <v>420</v>
      </c>
      <c r="F6" s="27">
        <v>935</v>
      </c>
      <c r="G6" s="27">
        <v>550</v>
      </c>
      <c r="H6" s="27">
        <v>64</v>
      </c>
      <c r="I6" s="44">
        <v>0.21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5:B16"/>
    </sheetView>
  </sheetViews>
  <sheetFormatPr defaultColWidth="8.875" defaultRowHeight="11.25"/>
  <cols>
    <col min="1" max="1" width="22.875" style="5" customWidth="1"/>
    <col min="2" max="2" width="112.875" style="5" customWidth="1"/>
    <col min="3" max="16384" width="8.875" style="5"/>
  </cols>
  <sheetData>
    <row r="1" spans="1:2" ht="21">
      <c r="A1" s="7" t="s">
        <v>157</v>
      </c>
    </row>
    <row r="2" spans="1:2" ht="13.5">
      <c r="A2" s="6" t="s">
        <v>0</v>
      </c>
    </row>
    <row r="3" spans="1:2" ht="13.5">
      <c r="A3" s="14" t="s">
        <v>54</v>
      </c>
    </row>
    <row r="4" spans="1:2" ht="13.5">
      <c r="B4" s="2" t="s">
        <v>24</v>
      </c>
    </row>
    <row r="5" spans="1:2" ht="22.5" customHeight="1">
      <c r="A5" s="46" t="s">
        <v>156</v>
      </c>
      <c r="B5" s="4" t="s">
        <v>155</v>
      </c>
    </row>
    <row r="6" spans="1:2" ht="18" customHeight="1">
      <c r="A6" s="45" t="s">
        <v>53</v>
      </c>
      <c r="B6" s="23" t="s">
        <v>53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0" sqref="E10"/>
    </sheetView>
  </sheetViews>
  <sheetFormatPr defaultColWidth="8.875" defaultRowHeight="11.25"/>
  <cols>
    <col min="1" max="1" width="18.875" style="5" customWidth="1"/>
    <col min="2" max="6" width="20.875" style="5" customWidth="1"/>
    <col min="7" max="16384" width="8.875" style="5"/>
  </cols>
  <sheetData>
    <row r="1" spans="1:6" ht="21">
      <c r="A1" s="7" t="s">
        <v>169</v>
      </c>
    </row>
    <row r="2" spans="1:6" ht="13.5">
      <c r="A2" s="6" t="s">
        <v>0</v>
      </c>
    </row>
    <row r="3" spans="1:6" ht="13.5">
      <c r="A3" s="6" t="s">
        <v>54</v>
      </c>
    </row>
    <row r="4" spans="1:6" ht="13.5">
      <c r="F4" s="2" t="s">
        <v>24</v>
      </c>
    </row>
    <row r="5" spans="1:6" ht="22.5" customHeight="1">
      <c r="A5" s="57" t="s">
        <v>168</v>
      </c>
      <c r="B5" s="57" t="s">
        <v>167</v>
      </c>
      <c r="C5" s="57" t="s">
        <v>166</v>
      </c>
      <c r="D5" s="57" t="s">
        <v>165</v>
      </c>
      <c r="E5" s="57"/>
      <c r="F5" s="57" t="s">
        <v>164</v>
      </c>
    </row>
    <row r="6" spans="1:6" ht="22.5" customHeight="1">
      <c r="A6" s="57"/>
      <c r="B6" s="57"/>
      <c r="C6" s="57"/>
      <c r="D6" s="4" t="s">
        <v>163</v>
      </c>
      <c r="E6" s="4" t="s">
        <v>76</v>
      </c>
      <c r="F6" s="57"/>
    </row>
    <row r="7" spans="1:6" ht="18" customHeight="1">
      <c r="A7" s="9" t="s">
        <v>162</v>
      </c>
      <c r="B7" s="30">
        <v>84349</v>
      </c>
      <c r="C7" s="8">
        <f>84349-B7</f>
        <v>0</v>
      </c>
      <c r="D7" s="8">
        <v>0</v>
      </c>
      <c r="E7" s="8">
        <v>0</v>
      </c>
      <c r="F7" s="30">
        <f>B7+C7-D7-E7</f>
        <v>84349</v>
      </c>
    </row>
    <row r="8" spans="1:6" ht="18" customHeight="1">
      <c r="A8" s="9" t="s">
        <v>161</v>
      </c>
      <c r="B8" s="30">
        <v>91678</v>
      </c>
      <c r="C8" s="8">
        <v>43663</v>
      </c>
      <c r="D8" s="8">
        <v>15312</v>
      </c>
      <c r="E8" s="8">
        <v>0</v>
      </c>
      <c r="F8" s="30">
        <f>B8+C8-D8-E8</f>
        <v>120029</v>
      </c>
    </row>
    <row r="9" spans="1:6" ht="18" customHeight="1">
      <c r="A9" s="29" t="s">
        <v>160</v>
      </c>
      <c r="B9" s="30">
        <v>1763653</v>
      </c>
      <c r="C9" s="8">
        <v>0</v>
      </c>
      <c r="D9" s="8">
        <v>1193</v>
      </c>
      <c r="E9" s="8">
        <v>0</v>
      </c>
      <c r="F9" s="30">
        <f>B9+C9-D9-E9</f>
        <v>1762460</v>
      </c>
    </row>
    <row r="10" spans="1:6" ht="18" customHeight="1">
      <c r="A10" s="29" t="s">
        <v>159</v>
      </c>
      <c r="B10" s="30">
        <v>0</v>
      </c>
      <c r="C10" s="8">
        <v>0</v>
      </c>
      <c r="D10" s="8">
        <v>0</v>
      </c>
      <c r="E10" s="8">
        <v>0</v>
      </c>
      <c r="F10" s="30">
        <f>B10+C10-D10-E10</f>
        <v>0</v>
      </c>
    </row>
    <row r="11" spans="1:6" ht="18" customHeight="1">
      <c r="A11" s="29" t="s">
        <v>158</v>
      </c>
      <c r="B11" s="30">
        <v>208986</v>
      </c>
      <c r="C11" s="8">
        <v>234863</v>
      </c>
      <c r="D11" s="8">
        <v>208986</v>
      </c>
      <c r="E11" s="8">
        <v>0</v>
      </c>
      <c r="F11" s="30">
        <f>B11+C11-D11-E11</f>
        <v>234863</v>
      </c>
    </row>
    <row r="12" spans="1:6" ht="18" customHeight="1">
      <c r="A12" s="23" t="s">
        <v>10</v>
      </c>
      <c r="B12" s="30">
        <f>SUM(B7:B11)</f>
        <v>2148666</v>
      </c>
      <c r="C12" s="30">
        <f>SUM(C7:C11)</f>
        <v>278526</v>
      </c>
      <c r="D12" s="30">
        <f>SUM(D7:D11)</f>
        <v>225491</v>
      </c>
      <c r="E12" s="30">
        <f>SUM(E7:E11)</f>
        <v>0</v>
      </c>
      <c r="F12" s="30">
        <f>SUM(F7:F11)</f>
        <v>2201701</v>
      </c>
    </row>
  </sheetData>
  <mergeCells count="5">
    <mergeCell ref="A5:A6"/>
    <mergeCell ref="B5:B6"/>
    <mergeCell ref="C5:C6"/>
    <mergeCell ref="F5:F6"/>
    <mergeCell ref="D5:E5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6" zoomScale="115" zoomScaleNormal="115" workbookViewId="0">
      <selection activeCell="C11" sqref="C11"/>
    </sheetView>
  </sheetViews>
  <sheetFormatPr defaultColWidth="8.875" defaultRowHeight="11.25"/>
  <cols>
    <col min="1" max="1" width="17.75" style="5" customWidth="1"/>
    <col min="2" max="2" width="33.75" style="5" customWidth="1"/>
    <col min="3" max="3" width="16.875" style="5" customWidth="1"/>
    <col min="4" max="4" width="13.125" style="5" customWidth="1"/>
    <col min="5" max="5" width="33.875" style="5" customWidth="1"/>
    <col min="6" max="16384" width="8.875" style="5"/>
  </cols>
  <sheetData>
    <row r="1" spans="1:5" ht="21">
      <c r="A1" s="7" t="s">
        <v>213</v>
      </c>
    </row>
    <row r="2" spans="1:5" ht="13.5">
      <c r="A2" s="6" t="s">
        <v>0</v>
      </c>
    </row>
    <row r="3" spans="1:5" ht="13.5">
      <c r="A3" s="14" t="s">
        <v>54</v>
      </c>
    </row>
    <row r="4" spans="1:5" ht="13.5">
      <c r="E4" s="2" t="s">
        <v>24</v>
      </c>
    </row>
    <row r="5" spans="1:5" ht="22.5" customHeight="1">
      <c r="A5" s="4" t="s">
        <v>168</v>
      </c>
      <c r="B5" s="4" t="s">
        <v>212</v>
      </c>
      <c r="C5" s="4" t="s">
        <v>211</v>
      </c>
      <c r="D5" s="4" t="s">
        <v>210</v>
      </c>
      <c r="E5" s="4" t="s">
        <v>209</v>
      </c>
    </row>
    <row r="6" spans="1:5" ht="18" customHeight="1">
      <c r="A6" s="60" t="s">
        <v>208</v>
      </c>
      <c r="B6" s="51" t="s">
        <v>207</v>
      </c>
      <c r="C6" s="10" t="s">
        <v>206</v>
      </c>
      <c r="D6" s="48">
        <v>87043</v>
      </c>
      <c r="E6" s="10" t="s">
        <v>205</v>
      </c>
    </row>
    <row r="7" spans="1:5" ht="18" customHeight="1">
      <c r="A7" s="60"/>
      <c r="B7" s="51" t="s">
        <v>204</v>
      </c>
      <c r="C7" s="10" t="s">
        <v>203</v>
      </c>
      <c r="D7" s="48">
        <v>3026</v>
      </c>
      <c r="E7" s="10" t="s">
        <v>202</v>
      </c>
    </row>
    <row r="8" spans="1:5" ht="18" customHeight="1">
      <c r="A8" s="61"/>
      <c r="B8" s="51" t="s">
        <v>201</v>
      </c>
      <c r="C8" s="38" t="s">
        <v>200</v>
      </c>
      <c r="D8" s="48">
        <v>4282</v>
      </c>
      <c r="E8" s="38" t="s">
        <v>199</v>
      </c>
    </row>
    <row r="9" spans="1:5" ht="18" customHeight="1">
      <c r="A9" s="62"/>
      <c r="B9" s="49" t="s">
        <v>170</v>
      </c>
      <c r="C9" s="47"/>
      <c r="D9" s="48">
        <f>SUM(D6:D8)</f>
        <v>94351</v>
      </c>
      <c r="E9" s="47"/>
    </row>
    <row r="10" spans="1:5" ht="18" customHeight="1">
      <c r="A10" s="61" t="s">
        <v>198</v>
      </c>
      <c r="B10" s="10" t="s">
        <v>197</v>
      </c>
      <c r="C10" s="10" t="s">
        <v>181</v>
      </c>
      <c r="D10" s="48">
        <v>99700</v>
      </c>
      <c r="E10" s="51" t="s">
        <v>196</v>
      </c>
    </row>
    <row r="11" spans="1:5" ht="18" customHeight="1">
      <c r="A11" s="61"/>
      <c r="B11" s="10" t="s">
        <v>195</v>
      </c>
      <c r="C11" s="10" t="s">
        <v>181</v>
      </c>
      <c r="D11" s="48">
        <v>117330</v>
      </c>
      <c r="E11" s="51" t="s">
        <v>194</v>
      </c>
    </row>
    <row r="12" spans="1:5" ht="18" customHeight="1">
      <c r="A12" s="61"/>
      <c r="B12" s="10" t="s">
        <v>193</v>
      </c>
      <c r="C12" s="10" t="s">
        <v>173</v>
      </c>
      <c r="D12" s="48">
        <v>30749</v>
      </c>
      <c r="E12" s="51" t="s">
        <v>192</v>
      </c>
    </row>
    <row r="13" spans="1:5" ht="18" customHeight="1">
      <c r="A13" s="61"/>
      <c r="B13" s="10" t="s">
        <v>191</v>
      </c>
      <c r="C13" s="10" t="s">
        <v>190</v>
      </c>
      <c r="D13" s="48">
        <v>47120</v>
      </c>
      <c r="E13" s="51" t="s">
        <v>189</v>
      </c>
    </row>
    <row r="14" spans="1:5" ht="18" customHeight="1">
      <c r="A14" s="61"/>
      <c r="B14" s="10" t="s">
        <v>188</v>
      </c>
      <c r="C14" s="10" t="s">
        <v>187</v>
      </c>
      <c r="D14" s="48">
        <v>97176</v>
      </c>
      <c r="E14" s="51" t="s">
        <v>186</v>
      </c>
    </row>
    <row r="15" spans="1:5" ht="18" customHeight="1">
      <c r="A15" s="61"/>
      <c r="B15" s="10" t="s">
        <v>185</v>
      </c>
      <c r="C15" s="10" t="s">
        <v>184</v>
      </c>
      <c r="D15" s="48">
        <v>54373</v>
      </c>
      <c r="E15" s="51" t="s">
        <v>183</v>
      </c>
    </row>
    <row r="16" spans="1:5" ht="18" customHeight="1">
      <c r="A16" s="61"/>
      <c r="B16" s="10" t="s">
        <v>182</v>
      </c>
      <c r="C16" s="10" t="s">
        <v>181</v>
      </c>
      <c r="D16" s="48">
        <v>56277</v>
      </c>
      <c r="E16" s="51" t="s">
        <v>180</v>
      </c>
    </row>
    <row r="17" spans="1:5" ht="18" customHeight="1">
      <c r="A17" s="61"/>
      <c r="B17" s="10" t="s">
        <v>179</v>
      </c>
      <c r="C17" s="10" t="s">
        <v>178</v>
      </c>
      <c r="D17" s="48">
        <v>38811</v>
      </c>
      <c r="E17" s="51" t="s">
        <v>177</v>
      </c>
    </row>
    <row r="18" spans="1:5" ht="18" customHeight="1">
      <c r="A18" s="61"/>
      <c r="B18" s="10" t="s">
        <v>176</v>
      </c>
      <c r="C18" s="10" t="s">
        <v>173</v>
      </c>
      <c r="D18" s="48">
        <v>137177</v>
      </c>
      <c r="E18" s="51" t="s">
        <v>175</v>
      </c>
    </row>
    <row r="19" spans="1:5" ht="18" customHeight="1">
      <c r="A19" s="61"/>
      <c r="B19" s="10" t="s">
        <v>174</v>
      </c>
      <c r="C19" s="10" t="s">
        <v>173</v>
      </c>
      <c r="D19" s="48">
        <v>132540</v>
      </c>
      <c r="E19" s="51" t="s">
        <v>172</v>
      </c>
    </row>
    <row r="20" spans="1:5" ht="18" customHeight="1">
      <c r="A20" s="61"/>
      <c r="B20" s="10" t="s">
        <v>171</v>
      </c>
      <c r="C20" s="50"/>
      <c r="D20" s="48">
        <v>3449304</v>
      </c>
      <c r="E20" s="50"/>
    </row>
    <row r="21" spans="1:5" ht="18" customHeight="1">
      <c r="A21" s="62"/>
      <c r="B21" s="49" t="s">
        <v>170</v>
      </c>
      <c r="C21" s="47"/>
      <c r="D21" s="48">
        <f>SUM(D10:D20)</f>
        <v>4260557</v>
      </c>
      <c r="E21" s="47"/>
    </row>
    <row r="22" spans="1:5" ht="18" customHeight="1">
      <c r="A22" s="23" t="s">
        <v>10</v>
      </c>
      <c r="B22" s="47"/>
      <c r="C22" s="47"/>
      <c r="D22" s="48">
        <f>D9+D21</f>
        <v>4354908</v>
      </c>
      <c r="E22" s="47"/>
    </row>
  </sheetData>
  <mergeCells count="2">
    <mergeCell ref="A6:A9"/>
    <mergeCell ref="A10:A21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workbookViewId="0">
      <selection activeCell="E14" sqref="E14"/>
    </sheetView>
  </sheetViews>
  <sheetFormatPr defaultColWidth="8.875" defaultRowHeight="11.25"/>
  <cols>
    <col min="1" max="2" width="20.25" style="5" customWidth="1"/>
    <col min="3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>
      <c r="A1" s="7" t="s">
        <v>230</v>
      </c>
    </row>
    <row r="2" spans="1:5" ht="13.5">
      <c r="A2" s="6" t="s">
        <v>0</v>
      </c>
    </row>
    <row r="3" spans="1:5" ht="13.5">
      <c r="A3" s="6" t="s">
        <v>107</v>
      </c>
    </row>
    <row r="4" spans="1:5" ht="13.5">
      <c r="E4" s="2" t="s">
        <v>24</v>
      </c>
    </row>
    <row r="5" spans="1:5" ht="22.5" customHeight="1">
      <c r="A5" s="4" t="s">
        <v>229</v>
      </c>
      <c r="B5" s="4" t="s">
        <v>168</v>
      </c>
      <c r="C5" s="57" t="s">
        <v>228</v>
      </c>
      <c r="D5" s="57"/>
      <c r="E5" s="4" t="s">
        <v>210</v>
      </c>
    </row>
    <row r="6" spans="1:5" ht="18" customHeight="1">
      <c r="A6" s="62" t="s">
        <v>227</v>
      </c>
      <c r="B6" s="62" t="s">
        <v>222</v>
      </c>
      <c r="C6" s="61" t="s">
        <v>98</v>
      </c>
      <c r="D6" s="64"/>
      <c r="E6" s="8">
        <v>3601554</v>
      </c>
    </row>
    <row r="7" spans="1:5" ht="18" customHeight="1">
      <c r="A7" s="62"/>
      <c r="B7" s="62"/>
      <c r="C7" s="61" t="s">
        <v>226</v>
      </c>
      <c r="D7" s="64"/>
      <c r="E7" s="8">
        <v>286425</v>
      </c>
    </row>
    <row r="8" spans="1:5" ht="18" customHeight="1">
      <c r="A8" s="62"/>
      <c r="B8" s="62"/>
      <c r="C8" s="61" t="s">
        <v>225</v>
      </c>
      <c r="D8" s="64"/>
      <c r="E8" s="8">
        <v>9930399</v>
      </c>
    </row>
    <row r="9" spans="1:5" ht="18" customHeight="1">
      <c r="A9" s="62"/>
      <c r="B9" s="62"/>
      <c r="C9" s="61" t="s">
        <v>224</v>
      </c>
      <c r="D9" s="64"/>
      <c r="E9" s="8">
        <v>640335</v>
      </c>
    </row>
    <row r="10" spans="1:5" ht="18" customHeight="1">
      <c r="A10" s="62"/>
      <c r="B10" s="62"/>
      <c r="C10" s="61" t="s">
        <v>96</v>
      </c>
      <c r="D10" s="64"/>
      <c r="E10" s="8">
        <v>175454</v>
      </c>
    </row>
    <row r="11" spans="1:5" ht="18" customHeight="1">
      <c r="A11" s="62"/>
      <c r="B11" s="62"/>
      <c r="C11" s="61" t="s">
        <v>171</v>
      </c>
      <c r="D11" s="64"/>
      <c r="E11" s="8">
        <f>E12-E6-E7-E8-E9-E10</f>
        <v>377483</v>
      </c>
    </row>
    <row r="12" spans="1:5" ht="18" customHeight="1">
      <c r="A12" s="62"/>
      <c r="B12" s="62"/>
      <c r="C12" s="62" t="s">
        <v>94</v>
      </c>
      <c r="D12" s="64"/>
      <c r="E12" s="8">
        <v>15011650</v>
      </c>
    </row>
    <row r="13" spans="1:5" ht="18" customHeight="1">
      <c r="A13" s="62"/>
      <c r="B13" s="62" t="s">
        <v>221</v>
      </c>
      <c r="C13" s="63" t="s">
        <v>220</v>
      </c>
      <c r="D13" s="29" t="s">
        <v>218</v>
      </c>
      <c r="E13" s="8">
        <v>244699</v>
      </c>
    </row>
    <row r="14" spans="1:5" ht="18" customHeight="1">
      <c r="A14" s="62"/>
      <c r="B14" s="62"/>
      <c r="C14" s="62"/>
      <c r="D14" s="29" t="s">
        <v>217</v>
      </c>
      <c r="E14" s="8">
        <v>59450</v>
      </c>
    </row>
    <row r="15" spans="1:5" ht="18" customHeight="1">
      <c r="A15" s="62"/>
      <c r="B15" s="62"/>
      <c r="C15" s="62"/>
      <c r="D15" s="23" t="s">
        <v>170</v>
      </c>
      <c r="E15" s="8">
        <f>SUM(E13:E14)</f>
        <v>304149</v>
      </c>
    </row>
    <row r="16" spans="1:5" ht="18" customHeight="1">
      <c r="A16" s="62"/>
      <c r="B16" s="62"/>
      <c r="C16" s="63" t="s">
        <v>219</v>
      </c>
      <c r="D16" s="29" t="s">
        <v>218</v>
      </c>
      <c r="E16" s="8">
        <v>2046662</v>
      </c>
    </row>
    <row r="17" spans="1:5" ht="18" customHeight="1">
      <c r="A17" s="62"/>
      <c r="B17" s="62"/>
      <c r="C17" s="62"/>
      <c r="D17" s="29" t="s">
        <v>217</v>
      </c>
      <c r="E17" s="8">
        <v>1191418</v>
      </c>
    </row>
    <row r="18" spans="1:5" ht="18" customHeight="1">
      <c r="A18" s="62"/>
      <c r="B18" s="62"/>
      <c r="C18" s="62"/>
      <c r="D18" s="23" t="s">
        <v>170</v>
      </c>
      <c r="E18" s="8">
        <f>SUM(E16:E17)</f>
        <v>3238080</v>
      </c>
    </row>
    <row r="19" spans="1:5" ht="18" customHeight="1">
      <c r="A19" s="64"/>
      <c r="B19" s="64"/>
      <c r="C19" s="62" t="s">
        <v>94</v>
      </c>
      <c r="D19" s="64"/>
      <c r="E19" s="8">
        <f>E15+E18</f>
        <v>3542229</v>
      </c>
    </row>
    <row r="20" spans="1:5" ht="18" customHeight="1">
      <c r="A20" s="64"/>
      <c r="B20" s="62" t="s">
        <v>10</v>
      </c>
      <c r="C20" s="64"/>
      <c r="D20" s="64"/>
      <c r="E20" s="8">
        <f>E12+E19</f>
        <v>18553879</v>
      </c>
    </row>
    <row r="21" spans="1:5" ht="18" customHeight="1">
      <c r="A21" s="65" t="s">
        <v>223</v>
      </c>
      <c r="B21" s="62" t="s">
        <v>222</v>
      </c>
      <c r="C21" s="61"/>
      <c r="D21" s="64"/>
      <c r="E21" s="8">
        <v>0</v>
      </c>
    </row>
    <row r="22" spans="1:5" ht="18" customHeight="1">
      <c r="A22" s="66"/>
      <c r="B22" s="62"/>
      <c r="C22" s="62" t="s">
        <v>94</v>
      </c>
      <c r="D22" s="64"/>
      <c r="E22" s="8">
        <v>0</v>
      </c>
    </row>
    <row r="23" spans="1:5" ht="18" customHeight="1">
      <c r="A23" s="66"/>
      <c r="B23" s="62" t="s">
        <v>221</v>
      </c>
      <c r="C23" s="63" t="s">
        <v>220</v>
      </c>
      <c r="D23" s="29" t="s">
        <v>218</v>
      </c>
      <c r="E23" s="8">
        <v>0</v>
      </c>
    </row>
    <row r="24" spans="1:5" ht="18" customHeight="1">
      <c r="A24" s="66"/>
      <c r="B24" s="62"/>
      <c r="C24" s="62"/>
      <c r="D24" s="29" t="s">
        <v>217</v>
      </c>
      <c r="E24" s="8">
        <v>0</v>
      </c>
    </row>
    <row r="25" spans="1:5" ht="18" customHeight="1">
      <c r="A25" s="66"/>
      <c r="B25" s="62"/>
      <c r="C25" s="62"/>
      <c r="D25" s="23" t="s">
        <v>170</v>
      </c>
      <c r="E25" s="8">
        <f>SUM(E23:E24)</f>
        <v>0</v>
      </c>
    </row>
    <row r="26" spans="1:5" ht="18" customHeight="1">
      <c r="A26" s="66"/>
      <c r="B26" s="62"/>
      <c r="C26" s="63" t="s">
        <v>219</v>
      </c>
      <c r="D26" s="29" t="s">
        <v>218</v>
      </c>
      <c r="E26" s="8">
        <v>0</v>
      </c>
    </row>
    <row r="27" spans="1:5" ht="18" customHeight="1">
      <c r="A27" s="66"/>
      <c r="B27" s="62"/>
      <c r="C27" s="62"/>
      <c r="D27" s="29" t="s">
        <v>217</v>
      </c>
      <c r="E27" s="8">
        <v>0</v>
      </c>
    </row>
    <row r="28" spans="1:5" ht="18" customHeight="1">
      <c r="A28" s="66"/>
      <c r="B28" s="62"/>
      <c r="C28" s="62"/>
      <c r="D28" s="23" t="s">
        <v>170</v>
      </c>
      <c r="E28" s="8">
        <f>SUM(E26:E27)</f>
        <v>0</v>
      </c>
    </row>
    <row r="29" spans="1:5" ht="18" customHeight="1">
      <c r="A29" s="66"/>
      <c r="B29" s="64"/>
      <c r="C29" s="62" t="s">
        <v>94</v>
      </c>
      <c r="D29" s="64"/>
      <c r="E29" s="8">
        <f>E22+E25+E28</f>
        <v>0</v>
      </c>
    </row>
    <row r="30" spans="1:5" ht="18" customHeight="1">
      <c r="A30" s="67"/>
      <c r="B30" s="62" t="s">
        <v>10</v>
      </c>
      <c r="C30" s="64"/>
      <c r="D30" s="64"/>
      <c r="E30" s="8">
        <f>E22+E29</f>
        <v>0</v>
      </c>
    </row>
    <row r="31" spans="1:5" ht="18" customHeight="1">
      <c r="A31" s="65" t="s">
        <v>216</v>
      </c>
      <c r="B31" s="68" t="s">
        <v>215</v>
      </c>
      <c r="C31" s="69"/>
      <c r="D31" s="70"/>
      <c r="E31" s="8">
        <f>E12+E22</f>
        <v>15011650</v>
      </c>
    </row>
    <row r="32" spans="1:5" ht="18" customHeight="1">
      <c r="A32" s="67"/>
      <c r="B32" s="68" t="s">
        <v>214</v>
      </c>
      <c r="C32" s="69"/>
      <c r="D32" s="70"/>
      <c r="E32" s="8">
        <f>E19+E29</f>
        <v>3542229</v>
      </c>
    </row>
  </sheetData>
  <mergeCells count="27">
    <mergeCell ref="C5:D5"/>
    <mergeCell ref="A6:A20"/>
    <mergeCell ref="B6:B12"/>
    <mergeCell ref="C6:D6"/>
    <mergeCell ref="C8:D8"/>
    <mergeCell ref="C9:D9"/>
    <mergeCell ref="C11:D11"/>
    <mergeCell ref="C12:D12"/>
    <mergeCell ref="B13:B19"/>
    <mergeCell ref="C13:C15"/>
    <mergeCell ref="A31:A32"/>
    <mergeCell ref="B31:D31"/>
    <mergeCell ref="B32:D32"/>
    <mergeCell ref="B23:B29"/>
    <mergeCell ref="C23:C25"/>
    <mergeCell ref="C16:C18"/>
    <mergeCell ref="C19:D19"/>
    <mergeCell ref="B20:D20"/>
    <mergeCell ref="C7:D7"/>
    <mergeCell ref="C10:D10"/>
    <mergeCell ref="C26:C28"/>
    <mergeCell ref="B30:D30"/>
    <mergeCell ref="A21:A30"/>
    <mergeCell ref="B21:B22"/>
    <mergeCell ref="C22:D22"/>
    <mergeCell ref="C21:D21"/>
    <mergeCell ref="C29:D29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Footer>&amp;C&amp;9&amp;P/&amp;N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workbookViewId="0">
      <selection activeCell="F14" sqref="F14"/>
    </sheetView>
  </sheetViews>
  <sheetFormatPr defaultColWidth="8.875" defaultRowHeight="20.25" customHeight="1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>
      <c r="A1" s="71" t="s">
        <v>238</v>
      </c>
      <c r="B1" s="72"/>
      <c r="C1" s="72"/>
      <c r="D1" s="72"/>
      <c r="E1" s="72"/>
      <c r="F1" s="72"/>
    </row>
    <row r="2" spans="1:6" ht="20.25" customHeight="1">
      <c r="A2" s="56" t="s">
        <v>0</v>
      </c>
      <c r="B2" s="56"/>
      <c r="C2" s="56"/>
      <c r="D2" s="56"/>
      <c r="E2" s="56"/>
      <c r="F2" s="55" t="s">
        <v>54</v>
      </c>
    </row>
    <row r="3" spans="1:6" ht="20.25" customHeight="1">
      <c r="A3" s="56" t="s">
        <v>237</v>
      </c>
      <c r="B3" s="56"/>
      <c r="C3" s="56"/>
      <c r="D3" s="56"/>
      <c r="E3" s="56"/>
      <c r="F3" s="55" t="s">
        <v>236</v>
      </c>
    </row>
    <row r="4" spans="1:6" ht="20.25" customHeight="1">
      <c r="A4" s="73" t="s">
        <v>168</v>
      </c>
      <c r="B4" s="75" t="s">
        <v>210</v>
      </c>
      <c r="C4" s="75" t="s">
        <v>235</v>
      </c>
      <c r="D4" s="75"/>
      <c r="E4" s="75"/>
      <c r="F4" s="75"/>
    </row>
    <row r="5" spans="1:6" ht="20.25" customHeight="1">
      <c r="A5" s="73"/>
      <c r="B5" s="75"/>
      <c r="C5" s="75" t="s">
        <v>221</v>
      </c>
      <c r="D5" s="75" t="s">
        <v>234</v>
      </c>
      <c r="E5" s="75" t="s">
        <v>222</v>
      </c>
      <c r="F5" s="75" t="s">
        <v>76</v>
      </c>
    </row>
    <row r="6" spans="1:6" ht="20.25" customHeight="1" thickBot="1">
      <c r="A6" s="74"/>
      <c r="B6" s="76"/>
      <c r="C6" s="76"/>
      <c r="D6" s="76"/>
      <c r="E6" s="76"/>
      <c r="F6" s="76"/>
    </row>
    <row r="7" spans="1:6" ht="20.25" customHeight="1" thickTop="1">
      <c r="A7" s="54" t="s">
        <v>233</v>
      </c>
      <c r="B7" s="52">
        <v>19544623</v>
      </c>
      <c r="C7" s="52">
        <v>3238080</v>
      </c>
      <c r="D7" s="52">
        <v>1028084</v>
      </c>
      <c r="E7" s="52">
        <v>15278459</v>
      </c>
      <c r="F7" s="52"/>
    </row>
    <row r="8" spans="1:6" ht="20.25" customHeight="1">
      <c r="A8" s="54" t="s">
        <v>232</v>
      </c>
      <c r="B8" s="52">
        <v>1805228</v>
      </c>
      <c r="C8" s="52">
        <v>304149</v>
      </c>
      <c r="D8" s="52">
        <v>1365836</v>
      </c>
      <c r="E8" s="52">
        <v>135243</v>
      </c>
      <c r="F8" s="52"/>
    </row>
    <row r="9" spans="1:6" ht="20.25" customHeight="1">
      <c r="A9" s="54" t="s">
        <v>231</v>
      </c>
      <c r="B9" s="52">
        <v>2619762</v>
      </c>
      <c r="C9" s="52"/>
      <c r="D9" s="52">
        <v>260200</v>
      </c>
      <c r="E9" s="52">
        <v>2359562</v>
      </c>
      <c r="F9" s="52"/>
    </row>
    <row r="10" spans="1:6" ht="20.25" customHeight="1">
      <c r="A10" s="54" t="s">
        <v>76</v>
      </c>
      <c r="B10" s="52">
        <v>341219</v>
      </c>
      <c r="C10" s="52"/>
      <c r="D10" s="52"/>
      <c r="E10" s="52">
        <v>341219</v>
      </c>
      <c r="F10" s="52"/>
    </row>
    <row r="11" spans="1:6" ht="20.25" customHeight="1">
      <c r="A11" s="53" t="s">
        <v>10</v>
      </c>
      <c r="B11" s="52">
        <v>24310832</v>
      </c>
      <c r="C11" s="52">
        <v>3542229</v>
      </c>
      <c r="D11" s="52">
        <v>2654120</v>
      </c>
      <c r="E11" s="52">
        <v>18114483</v>
      </c>
      <c r="F11" s="52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1" sqref="A21"/>
    </sheetView>
  </sheetViews>
  <sheetFormatPr defaultColWidth="8.875" defaultRowHeight="11.25"/>
  <cols>
    <col min="1" max="1" width="60.875" style="5" customWidth="1"/>
    <col min="2" max="2" width="40.875" style="5" customWidth="1"/>
    <col min="3" max="16384" width="8.875" style="5"/>
  </cols>
  <sheetData>
    <row r="1" spans="1:2" ht="21">
      <c r="A1" s="7" t="s">
        <v>240</v>
      </c>
    </row>
    <row r="2" spans="1:2" ht="13.5">
      <c r="A2" s="6" t="s">
        <v>0</v>
      </c>
    </row>
    <row r="3" spans="1:2" ht="13.5">
      <c r="A3" s="6" t="s">
        <v>54</v>
      </c>
    </row>
    <row r="4" spans="1:2" ht="13.5">
      <c r="B4" s="2" t="s">
        <v>24</v>
      </c>
    </row>
    <row r="5" spans="1:2" ht="22.5" customHeight="1">
      <c r="A5" s="4" t="s">
        <v>80</v>
      </c>
      <c r="B5" s="4" t="s">
        <v>164</v>
      </c>
    </row>
    <row r="6" spans="1:2" ht="18" customHeight="1">
      <c r="A6" s="29" t="s">
        <v>239</v>
      </c>
      <c r="B6" s="8">
        <v>1847437</v>
      </c>
    </row>
    <row r="7" spans="1:2" ht="18" customHeight="1">
      <c r="A7" s="23" t="s">
        <v>10</v>
      </c>
      <c r="B7" s="30">
        <f>SUM(B6)</f>
        <v>1847437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地方債等（返済期間別）の明細</vt:lpstr>
      <vt:lpstr>地方債等（利率別）の明細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貸付金の明細!Print_Area</vt:lpstr>
      <vt:lpstr>'地方債等（借入先別）の明細'!Print_Area</vt:lpstr>
      <vt:lpstr>長期延滞債権の明細!Print_Area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洋太郎</dc:creator>
  <cp:lastModifiedBy>Windows ユーザー</cp:lastModifiedBy>
  <cp:lastPrinted>2024-03-22T11:24:51Z</cp:lastPrinted>
  <dcterms:created xsi:type="dcterms:W3CDTF">2021-03-05T05:08:06Z</dcterms:created>
  <dcterms:modified xsi:type="dcterms:W3CDTF">2024-04-01T04:22:13Z</dcterms:modified>
</cp:coreProperties>
</file>