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10-0135-00_財政課\E_財務\01_庶務\06_財政公会計\R02決算に基づく財務書類\13　公開資料　●\03　連結会計\"/>
    </mc:Choice>
  </mc:AlternateContent>
  <bookViews>
    <workbookView xWindow="0" yWindow="0" windowWidth="23040" windowHeight="9192"/>
  </bookViews>
  <sheets>
    <sheet name="有形固定資産の明細" sheetId="1" r:id="rId1"/>
    <sheet name="有形固定資産に係る行政目的別の明細" sheetId="2" r:id="rId2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 concurrentManualCount="2"/>
</workbook>
</file>

<file path=xl/calcChain.xml><?xml version="1.0" encoding="utf-8"?>
<calcChain xmlns="http://schemas.openxmlformats.org/spreadsheetml/2006/main">
  <c r="J65" i="2" l="1"/>
  <c r="H64" i="2"/>
  <c r="F64" i="2"/>
  <c r="F62" i="2" s="1"/>
  <c r="E64" i="2"/>
  <c r="D64" i="2"/>
  <c r="D62" i="2" s="1"/>
  <c r="B64" i="2"/>
  <c r="E63" i="2"/>
  <c r="B63" i="2"/>
  <c r="B62" i="2" s="1"/>
  <c r="J62" i="2" s="1"/>
  <c r="I62" i="2"/>
  <c r="H62" i="2"/>
  <c r="G62" i="2"/>
  <c r="E62" i="2"/>
  <c r="C62" i="2"/>
  <c r="J61" i="2"/>
  <c r="B59" i="2"/>
  <c r="J59" i="2" s="1"/>
  <c r="J58" i="2"/>
  <c r="J57" i="2"/>
  <c r="B57" i="2"/>
  <c r="J56" i="2"/>
  <c r="B56" i="2"/>
  <c r="J53" i="2"/>
  <c r="B53" i="2"/>
  <c r="J52" i="2"/>
  <c r="B52" i="2"/>
  <c r="J48" i="2"/>
  <c r="J47" i="2"/>
  <c r="J46" i="2"/>
  <c r="B45" i="2"/>
  <c r="J45" i="2" s="1"/>
  <c r="B39" i="2"/>
  <c r="J39" i="2" s="1"/>
  <c r="J38" i="2"/>
  <c r="J31" i="2"/>
  <c r="B31" i="2"/>
  <c r="J30" i="2"/>
  <c r="B25" i="2"/>
  <c r="J25" i="2" s="1"/>
  <c r="B24" i="2"/>
  <c r="J24" i="2" s="1"/>
  <c r="J22" i="2"/>
  <c r="J20" i="2"/>
  <c r="J19" i="2"/>
  <c r="I17" i="2"/>
  <c r="H17" i="2"/>
  <c r="G17" i="2"/>
  <c r="F17" i="2"/>
  <c r="E17" i="2"/>
  <c r="D17" i="2"/>
  <c r="C17" i="2"/>
  <c r="B17" i="2"/>
  <c r="B66" i="2" s="1"/>
  <c r="J16" i="2"/>
  <c r="J15" i="2"/>
  <c r="F11" i="2"/>
  <c r="E11" i="2"/>
  <c r="J11" i="2" s="1"/>
  <c r="J10" i="2"/>
  <c r="E10" i="2"/>
  <c r="H9" i="2"/>
  <c r="F9" i="2"/>
  <c r="F6" i="2" s="1"/>
  <c r="F66" i="2" s="1"/>
  <c r="E9" i="2"/>
  <c r="D9" i="2"/>
  <c r="D6" i="2" s="1"/>
  <c r="D66" i="2" s="1"/>
  <c r="H7" i="2"/>
  <c r="H6" i="2" s="1"/>
  <c r="H66" i="2" s="1"/>
  <c r="F7" i="2"/>
  <c r="E7" i="2"/>
  <c r="J7" i="2" s="1"/>
  <c r="I6" i="2"/>
  <c r="I66" i="2" s="1"/>
  <c r="G6" i="2"/>
  <c r="G66" i="2" s="1"/>
  <c r="E6" i="2"/>
  <c r="E66" i="2" s="1"/>
  <c r="C6" i="2"/>
  <c r="C66" i="2" s="1"/>
  <c r="B6" i="2"/>
  <c r="J6" i="2" s="1"/>
  <c r="J9" i="2" l="1"/>
  <c r="J17" i="2"/>
  <c r="J66" i="2" s="1"/>
  <c r="J63" i="2"/>
  <c r="J64" i="2"/>
</calcChain>
</file>

<file path=xl/sharedStrings.xml><?xml version="1.0" encoding="utf-8"?>
<sst xmlns="http://schemas.openxmlformats.org/spreadsheetml/2006/main" count="772" uniqueCount="84">
  <si>
    <t>有形固定資産の明細</t>
  </si>
  <si>
    <t>自治体名：美作市</t>
  </si>
  <si>
    <t>年度：令和2年度</t>
  </si>
  <si>
    <t>（単位：千円）</t>
  </si>
  <si>
    <t>区分</t>
  </si>
  <si>
    <t>前年度末残高_x000D_
(A)</t>
  </si>
  <si>
    <t>本年度増加額_x000D_
(B)</t>
  </si>
  <si>
    <t>本年度減少額_x000D_
(C)</t>
  </si>
  <si>
    <t>本年度末_x000D_
減価償却累計額_x000D_
(E)</t>
  </si>
  <si>
    <t>本年度償却額_x000D_
(F)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</si>
  <si>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</si>
  <si>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</si>
  <si>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</si>
  <si>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</si>
  <si>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</si>
  <si>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</si>
  <si>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</si>
  <si>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</si>
  <si>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</si>
  <si>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</si>
  <si>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</si>
  <si>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</si>
  <si>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</si>
  <si>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</si>
  <si>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</si>
  <si>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</si>
  <si>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</si>
  <si>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</si>
  <si>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</si>
  <si>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</si>
  <si>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</si>
  <si>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</si>
  <si>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</si>
  <si>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</si>
  <si>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</si>
  <si>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</si>
  <si>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</si>
  <si>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</si>
  <si>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</si>
  <si>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</si>
  <si>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</si>
  <si>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</si>
  <si>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</si>
  <si>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</si>
  <si>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</si>
  <si>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</si>
  <si>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</si>
  <si>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</si>
  <si>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</si>
  <si>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</si>
  <si>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</si>
  <si>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</si>
  <si>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</si>
  <si>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</si>
  <si>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</si>
  <si>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</si>
  <si>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</si>
  <si>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</si>
  <si>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</si>
  <si>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</si>
  <si>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</si>
  <si>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</si>
  <si>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</si>
  <si>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</si>
  <si>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</si>
  <si>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</si>
  <si>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</si>
  <si>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</si>
  <si>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</si>
  <si>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</si>
  <si>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</si>
  <si>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会計：連結会計</t>
    <rPh sb="3" eb="5">
      <t>レンケツ</t>
    </rPh>
    <phoneticPr fontId="5"/>
  </si>
  <si>
    <t>-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</si>
  <si>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</si>
  <si>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</si>
  <si>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</si>
  <si>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</si>
  <si>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</si>
  <si>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</si>
  <si>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</si>
  <si>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</si>
  <si>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</si>
  <si>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本年度末残高_x000D_
(A)+(B)-(C)_x000D_
(D)</t>
    <phoneticPr fontId="5"/>
  </si>
  <si>
    <t>差引本年度末残高_x000D_
(D)-(E)_x000D_
(G)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</si>
</sst>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2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4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/>
    <xf numFmtId="3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1" sqref="G11"/>
    </sheetView>
  </sheetViews>
  <sheetFormatPr defaultColWidth="8.8984375" defaultRowHeight="10.8" x14ac:dyDescent="0.15"/>
  <cols>
    <col min="1" max="1" width="30.796875" style="6" customWidth="1"/>
    <col min="2" max="8" width="15.796875" style="6" customWidth="1"/>
    <col min="9" max="16384" width="8.8984375" style="6"/>
  </cols>
  <sheetData>
    <row r="1" spans="1:8" ht="21" x14ac:dyDescent="0.15">
      <c r="A1" s="12" t="s">
        <v>0</v>
      </c>
      <c r="B1" s="12"/>
      <c r="C1" s="12"/>
      <c r="D1" s="12"/>
      <c r="E1" s="12"/>
      <c r="F1" s="12"/>
      <c r="G1" s="12"/>
      <c r="H1" s="12"/>
    </row>
    <row r="2" spans="1:8" ht="13.2" x14ac:dyDescent="0.2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2" x14ac:dyDescent="0.2">
      <c r="A3" s="1" t="s">
        <v>71</v>
      </c>
      <c r="B3" s="8"/>
      <c r="C3" s="8"/>
      <c r="D3" s="8"/>
      <c r="E3" s="8"/>
      <c r="F3" s="1"/>
      <c r="G3" s="1"/>
      <c r="H3" s="1"/>
    </row>
    <row r="4" spans="1:8" ht="13.2" x14ac:dyDescent="0.2">
      <c r="A4" s="1"/>
      <c r="B4" s="1"/>
      <c r="C4" s="1"/>
      <c r="D4" s="1"/>
      <c r="E4" s="1"/>
      <c r="F4" s="1"/>
      <c r="G4" s="1"/>
      <c r="H4" s="4" t="s">
        <v>3</v>
      </c>
    </row>
    <row r="5" spans="1:8" ht="32.4" x14ac:dyDescent="0.15">
      <c r="A5" s="5" t="s">
        <v>4</v>
      </c>
      <c r="B5" s="3" t="s">
        <v>5</v>
      </c>
      <c r="C5" s="3" t="s">
        <v>6</v>
      </c>
      <c r="D5" s="3" t="s">
        <v>7</v>
      </c>
      <c r="E5" s="3" t="s">
        <v>82</v>
      </c>
      <c r="F5" s="3" t="s">
        <v>8</v>
      </c>
      <c r="G5" s="3" t="s">
        <v>9</v>
      </c>
      <c r="H5" s="3" t="s">
        <v>83</v>
      </c>
    </row>
    <row r="6" spans="1:8" x14ac:dyDescent="0.15">
      <c r="A6" s="9" t="s">
        <v>10</v>
      </c>
      <c r="B6" s="7">
        <v>82571656</v>
      </c>
      <c r="C6" s="7">
        <v>3466936</v>
      </c>
      <c r="D6" s="7">
        <v>2157886</v>
      </c>
      <c r="E6" s="7">
        <v>83880706</v>
      </c>
      <c r="F6" s="7">
        <v>49690209</v>
      </c>
      <c r="G6" s="7">
        <v>1508675</v>
      </c>
      <c r="H6" s="7">
        <v>34190497</v>
      </c>
    </row>
    <row r="7" spans="1:8" x14ac:dyDescent="0.15">
      <c r="A7" s="9" t="s">
        <v>11</v>
      </c>
      <c r="B7" s="7">
        <v>6296522</v>
      </c>
      <c r="C7" s="7">
        <v>136404</v>
      </c>
      <c r="D7" s="7">
        <v>6003</v>
      </c>
      <c r="E7" s="7">
        <v>6426923</v>
      </c>
      <c r="F7" s="2" t="s">
        <v>72</v>
      </c>
      <c r="G7" s="2" t="s">
        <v>72</v>
      </c>
      <c r="H7" s="7">
        <v>6426923</v>
      </c>
    </row>
    <row r="8" spans="1:8" x14ac:dyDescent="0.15">
      <c r="A8" s="9" t="s">
        <v>12</v>
      </c>
      <c r="B8" s="2" t="s">
        <v>72</v>
      </c>
      <c r="C8" s="2" t="s">
        <v>72</v>
      </c>
      <c r="D8" s="2" t="s">
        <v>72</v>
      </c>
      <c r="E8" s="2" t="s">
        <v>72</v>
      </c>
      <c r="F8" s="2" t="s">
        <v>72</v>
      </c>
      <c r="G8" s="2" t="s">
        <v>72</v>
      </c>
      <c r="H8" s="2" t="s">
        <v>72</v>
      </c>
    </row>
    <row r="9" spans="1:8" x14ac:dyDescent="0.15">
      <c r="A9" s="9" t="s">
        <v>13</v>
      </c>
      <c r="B9" s="7">
        <v>65849846</v>
      </c>
      <c r="C9" s="7">
        <v>2519783</v>
      </c>
      <c r="D9" s="7">
        <v>1602679</v>
      </c>
      <c r="E9" s="7">
        <v>66766950</v>
      </c>
      <c r="F9" s="7">
        <v>41915502</v>
      </c>
      <c r="G9" s="7">
        <v>1312648</v>
      </c>
      <c r="H9" s="7">
        <v>24851448</v>
      </c>
    </row>
    <row r="10" spans="1:8" x14ac:dyDescent="0.15">
      <c r="A10" s="9" t="s">
        <v>14</v>
      </c>
      <c r="B10" s="7">
        <v>771046</v>
      </c>
      <c r="C10" s="7">
        <v>443044</v>
      </c>
      <c r="D10" s="2" t="s">
        <v>72</v>
      </c>
      <c r="E10" s="7">
        <v>1214090</v>
      </c>
      <c r="F10" s="7">
        <v>190880</v>
      </c>
      <c r="G10" s="7">
        <v>58140</v>
      </c>
      <c r="H10" s="7">
        <v>1023210</v>
      </c>
    </row>
    <row r="11" spans="1:8" x14ac:dyDescent="0.15">
      <c r="A11" s="9" t="s">
        <v>15</v>
      </c>
      <c r="B11" s="7">
        <v>9358657</v>
      </c>
      <c r="C11" s="7">
        <v>357726</v>
      </c>
      <c r="D11" s="7">
        <v>253902</v>
      </c>
      <c r="E11" s="7">
        <v>9462481</v>
      </c>
      <c r="F11" s="7">
        <v>7583686</v>
      </c>
      <c r="G11" s="7">
        <v>137746</v>
      </c>
      <c r="H11" s="7">
        <v>1878795</v>
      </c>
    </row>
    <row r="12" spans="1:8" x14ac:dyDescent="0.15">
      <c r="A12" s="9" t="s">
        <v>16</v>
      </c>
      <c r="B12" s="2" t="s">
        <v>72</v>
      </c>
      <c r="C12" s="2" t="s">
        <v>72</v>
      </c>
      <c r="D12" s="2" t="s">
        <v>72</v>
      </c>
      <c r="E12" s="2" t="s">
        <v>72</v>
      </c>
      <c r="F12" s="2" t="s">
        <v>72</v>
      </c>
      <c r="G12" s="2" t="s">
        <v>72</v>
      </c>
      <c r="H12" s="2" t="s">
        <v>72</v>
      </c>
    </row>
    <row r="13" spans="1:8" x14ac:dyDescent="0.15">
      <c r="A13" s="9" t="s">
        <v>17</v>
      </c>
      <c r="B13" s="2" t="s">
        <v>72</v>
      </c>
      <c r="C13" s="2" t="s">
        <v>72</v>
      </c>
      <c r="D13" s="2" t="s">
        <v>72</v>
      </c>
      <c r="E13" s="2" t="s">
        <v>72</v>
      </c>
      <c r="F13" s="2" t="s">
        <v>72</v>
      </c>
      <c r="G13" s="2" t="s">
        <v>72</v>
      </c>
      <c r="H13" s="2" t="s">
        <v>72</v>
      </c>
    </row>
    <row r="14" spans="1:8" x14ac:dyDescent="0.15">
      <c r="A14" s="9" t="s">
        <v>18</v>
      </c>
      <c r="B14" s="2" t="s">
        <v>72</v>
      </c>
      <c r="C14" s="2" t="s">
        <v>72</v>
      </c>
      <c r="D14" s="2" t="s">
        <v>72</v>
      </c>
      <c r="E14" s="2" t="s">
        <v>72</v>
      </c>
      <c r="F14" s="2" t="s">
        <v>72</v>
      </c>
      <c r="G14" s="2" t="s">
        <v>72</v>
      </c>
      <c r="H14" s="2" t="s">
        <v>72</v>
      </c>
    </row>
    <row r="15" spans="1:8" x14ac:dyDescent="0.15">
      <c r="A15" s="9" t="s">
        <v>19</v>
      </c>
      <c r="B15" s="7">
        <v>1163</v>
      </c>
      <c r="C15" s="7"/>
      <c r="D15" s="7">
        <v>880</v>
      </c>
      <c r="E15" s="7">
        <v>283</v>
      </c>
      <c r="F15" s="7">
        <v>141</v>
      </c>
      <c r="G15" s="7">
        <v>141</v>
      </c>
      <c r="H15" s="7">
        <v>142</v>
      </c>
    </row>
    <row r="16" spans="1:8" x14ac:dyDescent="0.15">
      <c r="A16" s="9" t="s">
        <v>20</v>
      </c>
      <c r="B16" s="7">
        <v>294422</v>
      </c>
      <c r="C16" s="7">
        <v>9979</v>
      </c>
      <c r="D16" s="7">
        <v>294422</v>
      </c>
      <c r="E16" s="7">
        <v>9979</v>
      </c>
      <c r="F16" s="7" t="s">
        <v>72</v>
      </c>
      <c r="G16" s="2" t="s">
        <v>72</v>
      </c>
      <c r="H16" s="7">
        <v>9979</v>
      </c>
    </row>
    <row r="17" spans="1:8" x14ac:dyDescent="0.15">
      <c r="A17" s="9" t="s">
        <v>21</v>
      </c>
      <c r="B17" s="7">
        <v>259094331</v>
      </c>
      <c r="C17" s="7">
        <v>8963965</v>
      </c>
      <c r="D17" s="7">
        <v>10231664</v>
      </c>
      <c r="E17" s="7">
        <v>257826632</v>
      </c>
      <c r="F17" s="7">
        <v>154453360</v>
      </c>
      <c r="G17" s="7">
        <v>8194099</v>
      </c>
      <c r="H17" s="7">
        <v>103373272</v>
      </c>
    </row>
    <row r="18" spans="1:8" x14ac:dyDescent="0.15">
      <c r="A18" s="9" t="s">
        <v>22</v>
      </c>
      <c r="B18" s="2" t="s">
        <v>72</v>
      </c>
      <c r="C18" s="7" t="s">
        <v>72</v>
      </c>
      <c r="D18" s="7" t="s">
        <v>72</v>
      </c>
      <c r="E18" s="7" t="s">
        <v>72</v>
      </c>
      <c r="F18" s="7" t="s">
        <v>72</v>
      </c>
      <c r="G18" s="2" t="s">
        <v>72</v>
      </c>
      <c r="H18" s="2" t="s">
        <v>72</v>
      </c>
    </row>
    <row r="19" spans="1:8" x14ac:dyDescent="0.15">
      <c r="A19" s="9" t="s">
        <v>23</v>
      </c>
      <c r="B19" s="7">
        <v>199695</v>
      </c>
      <c r="C19" s="7">
        <v>51896</v>
      </c>
      <c r="D19" s="7">
        <v>0</v>
      </c>
      <c r="E19" s="7">
        <v>251591</v>
      </c>
      <c r="F19" s="7" t="s">
        <v>72</v>
      </c>
      <c r="G19" s="2" t="s">
        <v>72</v>
      </c>
      <c r="H19" s="7">
        <v>251591</v>
      </c>
    </row>
    <row r="20" spans="1:8" x14ac:dyDescent="0.15">
      <c r="A20" s="9" t="s">
        <v>24</v>
      </c>
      <c r="B20" s="7">
        <v>9370</v>
      </c>
      <c r="C20" s="7" t="s">
        <v>72</v>
      </c>
      <c r="D20" s="7" t="s">
        <v>72</v>
      </c>
      <c r="E20" s="7">
        <v>9370</v>
      </c>
      <c r="F20" s="7" t="s">
        <v>72</v>
      </c>
      <c r="G20" s="2" t="s">
        <v>72</v>
      </c>
      <c r="H20" s="7">
        <v>9370</v>
      </c>
    </row>
    <row r="21" spans="1:8" x14ac:dyDescent="0.15">
      <c r="A21" s="9" t="s">
        <v>25</v>
      </c>
      <c r="B21" s="2" t="s">
        <v>72</v>
      </c>
      <c r="C21" s="7" t="s">
        <v>72</v>
      </c>
      <c r="D21" s="7" t="s">
        <v>72</v>
      </c>
      <c r="E21" s="7" t="s">
        <v>72</v>
      </c>
      <c r="F21" s="7" t="s">
        <v>72</v>
      </c>
      <c r="G21" s="2" t="s">
        <v>72</v>
      </c>
      <c r="H21" s="2" t="s">
        <v>72</v>
      </c>
    </row>
    <row r="22" spans="1:8" x14ac:dyDescent="0.15">
      <c r="A22" s="9" t="s">
        <v>26</v>
      </c>
      <c r="B22" s="2" t="s">
        <v>72</v>
      </c>
      <c r="C22" s="7" t="s">
        <v>72</v>
      </c>
      <c r="D22" s="7" t="s">
        <v>72</v>
      </c>
      <c r="E22" s="7" t="s">
        <v>72</v>
      </c>
      <c r="F22" s="7" t="s">
        <v>72</v>
      </c>
      <c r="G22" s="2" t="s">
        <v>72</v>
      </c>
      <c r="H22" s="2" t="s">
        <v>72</v>
      </c>
    </row>
    <row r="23" spans="1:8" x14ac:dyDescent="0.15">
      <c r="A23" s="9" t="s">
        <v>27</v>
      </c>
      <c r="B23" s="2" t="s">
        <v>72</v>
      </c>
      <c r="C23" s="7" t="s">
        <v>72</v>
      </c>
      <c r="D23" s="7" t="s">
        <v>72</v>
      </c>
      <c r="E23" s="7" t="s">
        <v>72</v>
      </c>
      <c r="F23" s="7" t="s">
        <v>72</v>
      </c>
      <c r="G23" s="2" t="s">
        <v>72</v>
      </c>
      <c r="H23" s="2" t="s">
        <v>72</v>
      </c>
    </row>
    <row r="24" spans="1:8" x14ac:dyDescent="0.15">
      <c r="A24" s="9" t="s">
        <v>28</v>
      </c>
      <c r="B24" s="7">
        <v>2809907</v>
      </c>
      <c r="C24" s="7">
        <v>14052</v>
      </c>
      <c r="D24" s="7" t="s">
        <v>72</v>
      </c>
      <c r="E24" s="7">
        <v>2823959</v>
      </c>
      <c r="F24" s="7" t="s">
        <v>72</v>
      </c>
      <c r="G24" s="2" t="s">
        <v>72</v>
      </c>
      <c r="H24" s="7">
        <v>2823959</v>
      </c>
    </row>
    <row r="25" spans="1:8" x14ac:dyDescent="0.15">
      <c r="A25" s="9" t="s">
        <v>29</v>
      </c>
      <c r="B25" s="7">
        <v>779982</v>
      </c>
      <c r="C25" s="7" t="s">
        <v>72</v>
      </c>
      <c r="D25" s="7" t="s">
        <v>72</v>
      </c>
      <c r="E25" s="7">
        <v>779982</v>
      </c>
      <c r="F25" s="7" t="s">
        <v>72</v>
      </c>
      <c r="G25" s="2" t="s">
        <v>72</v>
      </c>
      <c r="H25" s="7">
        <v>779982</v>
      </c>
    </row>
    <row r="26" spans="1:8" x14ac:dyDescent="0.15">
      <c r="A26" s="9" t="s">
        <v>30</v>
      </c>
      <c r="B26" s="2" t="s">
        <v>72</v>
      </c>
      <c r="C26" s="7" t="s">
        <v>72</v>
      </c>
      <c r="D26" s="7" t="s">
        <v>72</v>
      </c>
      <c r="E26" s="7" t="s">
        <v>72</v>
      </c>
      <c r="F26" s="7" t="s">
        <v>72</v>
      </c>
      <c r="G26" s="2" t="s">
        <v>72</v>
      </c>
      <c r="H26" s="2" t="s">
        <v>72</v>
      </c>
    </row>
    <row r="27" spans="1:8" x14ac:dyDescent="0.15">
      <c r="A27" s="9" t="s">
        <v>31</v>
      </c>
      <c r="B27" s="2" t="s">
        <v>72</v>
      </c>
      <c r="C27" s="7" t="s">
        <v>72</v>
      </c>
      <c r="D27" s="7" t="s">
        <v>72</v>
      </c>
      <c r="E27" s="7" t="s">
        <v>72</v>
      </c>
      <c r="F27" s="7" t="s">
        <v>72</v>
      </c>
      <c r="G27" s="2" t="s">
        <v>72</v>
      </c>
      <c r="H27" s="2" t="s">
        <v>72</v>
      </c>
    </row>
    <row r="28" spans="1:8" x14ac:dyDescent="0.15">
      <c r="A28" s="9" t="s">
        <v>32</v>
      </c>
      <c r="B28" s="2" t="s">
        <v>72</v>
      </c>
      <c r="C28" s="7" t="s">
        <v>72</v>
      </c>
      <c r="D28" s="7" t="s">
        <v>72</v>
      </c>
      <c r="E28" s="7" t="s">
        <v>72</v>
      </c>
      <c r="F28" s="7" t="s">
        <v>72</v>
      </c>
      <c r="G28" s="2" t="s">
        <v>72</v>
      </c>
      <c r="H28" s="2" t="s">
        <v>72</v>
      </c>
    </row>
    <row r="29" spans="1:8" x14ac:dyDescent="0.15">
      <c r="A29" s="9" t="s">
        <v>33</v>
      </c>
      <c r="B29" s="2" t="s">
        <v>72</v>
      </c>
      <c r="C29" s="7" t="s">
        <v>72</v>
      </c>
      <c r="D29" s="7" t="s">
        <v>72</v>
      </c>
      <c r="E29" s="7" t="s">
        <v>72</v>
      </c>
      <c r="F29" s="7" t="s">
        <v>72</v>
      </c>
      <c r="G29" s="2" t="s">
        <v>72</v>
      </c>
      <c r="H29" s="2" t="s">
        <v>72</v>
      </c>
    </row>
    <row r="30" spans="1:8" x14ac:dyDescent="0.15">
      <c r="A30" s="9" t="s">
        <v>34</v>
      </c>
      <c r="B30" s="7">
        <v>3740</v>
      </c>
      <c r="C30" s="7" t="s">
        <v>72</v>
      </c>
      <c r="D30" s="7" t="s">
        <v>72</v>
      </c>
      <c r="E30" s="7">
        <v>3740</v>
      </c>
      <c r="F30" s="7" t="s">
        <v>72</v>
      </c>
      <c r="G30" s="2" t="s">
        <v>72</v>
      </c>
      <c r="H30" s="7">
        <v>3740</v>
      </c>
    </row>
    <row r="31" spans="1:8" x14ac:dyDescent="0.15">
      <c r="A31" s="9" t="s">
        <v>35</v>
      </c>
      <c r="B31" s="7">
        <v>217343</v>
      </c>
      <c r="C31" s="7">
        <v>155110</v>
      </c>
      <c r="D31" s="7">
        <v>16053</v>
      </c>
      <c r="E31" s="7">
        <v>356400</v>
      </c>
      <c r="F31" s="7" t="s">
        <v>72</v>
      </c>
      <c r="G31" s="2" t="s">
        <v>72</v>
      </c>
      <c r="H31" s="7">
        <v>356400</v>
      </c>
    </row>
    <row r="32" spans="1:8" x14ac:dyDescent="0.15">
      <c r="A32" s="9" t="s">
        <v>36</v>
      </c>
      <c r="B32" s="2" t="s">
        <v>72</v>
      </c>
      <c r="C32" s="7" t="s">
        <v>72</v>
      </c>
      <c r="D32" s="7" t="s">
        <v>72</v>
      </c>
      <c r="E32" s="7" t="s">
        <v>72</v>
      </c>
      <c r="F32" s="7" t="s">
        <v>72</v>
      </c>
      <c r="G32" s="2" t="s">
        <v>72</v>
      </c>
      <c r="H32" s="2" t="s">
        <v>72</v>
      </c>
    </row>
    <row r="33" spans="1:8" x14ac:dyDescent="0.15">
      <c r="A33" s="9" t="s">
        <v>37</v>
      </c>
      <c r="B33" s="2" t="s">
        <v>72</v>
      </c>
      <c r="C33" s="7" t="s">
        <v>72</v>
      </c>
      <c r="D33" s="7" t="s">
        <v>72</v>
      </c>
      <c r="E33" s="7" t="s">
        <v>72</v>
      </c>
      <c r="F33" s="7" t="s">
        <v>72</v>
      </c>
      <c r="G33" s="2" t="s">
        <v>72</v>
      </c>
      <c r="H33" s="2" t="s">
        <v>72</v>
      </c>
    </row>
    <row r="34" spans="1:8" x14ac:dyDescent="0.15">
      <c r="A34" s="9" t="s">
        <v>38</v>
      </c>
      <c r="B34" s="7" t="s">
        <v>72</v>
      </c>
      <c r="C34" s="7" t="s">
        <v>72</v>
      </c>
      <c r="D34" s="7" t="s">
        <v>72</v>
      </c>
      <c r="E34" s="7" t="s">
        <v>72</v>
      </c>
      <c r="F34" s="7" t="s">
        <v>72</v>
      </c>
      <c r="G34" s="7" t="s">
        <v>72</v>
      </c>
      <c r="H34" s="7" t="s">
        <v>72</v>
      </c>
    </row>
    <row r="35" spans="1:8" x14ac:dyDescent="0.15">
      <c r="A35" s="9" t="s">
        <v>39</v>
      </c>
      <c r="B35" s="7" t="s">
        <v>72</v>
      </c>
      <c r="C35" s="7" t="s">
        <v>72</v>
      </c>
      <c r="D35" s="7" t="s">
        <v>72</v>
      </c>
      <c r="E35" s="7" t="s">
        <v>72</v>
      </c>
      <c r="F35" s="7" t="s">
        <v>72</v>
      </c>
      <c r="G35" s="7" t="s">
        <v>72</v>
      </c>
      <c r="H35" s="7" t="s">
        <v>72</v>
      </c>
    </row>
    <row r="36" spans="1:8" x14ac:dyDescent="0.15">
      <c r="A36" s="9" t="s">
        <v>40</v>
      </c>
      <c r="B36" s="7"/>
      <c r="C36" s="7" t="s">
        <v>72</v>
      </c>
      <c r="D36" s="7" t="s">
        <v>72</v>
      </c>
      <c r="E36" s="7">
        <v>0</v>
      </c>
      <c r="F36" s="7" t="s">
        <v>72</v>
      </c>
      <c r="G36" s="7" t="s">
        <v>72</v>
      </c>
      <c r="H36" s="7">
        <v>0</v>
      </c>
    </row>
    <row r="37" spans="1:8" x14ac:dyDescent="0.15">
      <c r="A37" s="9" t="s">
        <v>41</v>
      </c>
      <c r="B37" s="7"/>
      <c r="C37" s="7"/>
      <c r="D37" s="7"/>
      <c r="E37" s="7" t="s">
        <v>72</v>
      </c>
      <c r="F37" s="7" t="s">
        <v>72</v>
      </c>
      <c r="G37" s="7" t="s">
        <v>72</v>
      </c>
      <c r="H37" s="7" t="s">
        <v>72</v>
      </c>
    </row>
    <row r="38" spans="1:8" x14ac:dyDescent="0.15">
      <c r="A38" s="9" t="s">
        <v>42</v>
      </c>
      <c r="B38" s="7">
        <v>188006</v>
      </c>
      <c r="C38" s="7">
        <v>5083</v>
      </c>
      <c r="D38" s="7"/>
      <c r="E38" s="7">
        <v>193089</v>
      </c>
      <c r="F38" s="7">
        <v>162303</v>
      </c>
      <c r="G38" s="7">
        <v>3850</v>
      </c>
      <c r="H38" s="7">
        <v>30786</v>
      </c>
    </row>
    <row r="39" spans="1:8" x14ac:dyDescent="0.15">
      <c r="A39" s="9" t="s">
        <v>43</v>
      </c>
      <c r="B39" s="7">
        <v>2623577</v>
      </c>
      <c r="C39" s="7"/>
      <c r="D39" s="7"/>
      <c r="E39" s="7">
        <v>2623577</v>
      </c>
      <c r="F39" s="7">
        <v>1185589</v>
      </c>
      <c r="G39" s="7">
        <v>44066</v>
      </c>
      <c r="H39" s="7">
        <v>1437988</v>
      </c>
    </row>
    <row r="40" spans="1:8" x14ac:dyDescent="0.15">
      <c r="A40" s="9" t="s">
        <v>44</v>
      </c>
      <c r="B40" s="2" t="s">
        <v>72</v>
      </c>
      <c r="C40" s="7" t="s">
        <v>72</v>
      </c>
      <c r="D40" s="7" t="s">
        <v>72</v>
      </c>
      <c r="E40" s="7" t="s">
        <v>72</v>
      </c>
      <c r="F40" s="7" t="s">
        <v>72</v>
      </c>
      <c r="G40" s="2" t="s">
        <v>72</v>
      </c>
      <c r="H40" s="2" t="s">
        <v>72</v>
      </c>
    </row>
    <row r="41" spans="1:8" x14ac:dyDescent="0.15">
      <c r="A41" s="9" t="s">
        <v>45</v>
      </c>
      <c r="B41" s="2" t="s">
        <v>72</v>
      </c>
      <c r="C41" s="7" t="s">
        <v>72</v>
      </c>
      <c r="D41" s="7" t="s">
        <v>72</v>
      </c>
      <c r="E41" s="7" t="s">
        <v>72</v>
      </c>
      <c r="F41" s="7" t="s">
        <v>72</v>
      </c>
      <c r="G41" s="2" t="s">
        <v>72</v>
      </c>
      <c r="H41" s="2" t="s">
        <v>72</v>
      </c>
    </row>
    <row r="42" spans="1:8" x14ac:dyDescent="0.15">
      <c r="A42" s="9" t="s">
        <v>46</v>
      </c>
      <c r="B42" s="2" t="s">
        <v>72</v>
      </c>
      <c r="C42" s="7" t="s">
        <v>72</v>
      </c>
      <c r="D42" s="7" t="s">
        <v>72</v>
      </c>
      <c r="E42" s="7" t="s">
        <v>72</v>
      </c>
      <c r="F42" s="7" t="s">
        <v>72</v>
      </c>
      <c r="G42" s="2" t="s">
        <v>72</v>
      </c>
      <c r="H42" s="2" t="s">
        <v>72</v>
      </c>
    </row>
    <row r="43" spans="1:8" x14ac:dyDescent="0.15">
      <c r="A43" s="9" t="s">
        <v>47</v>
      </c>
      <c r="B43" s="2" t="s">
        <v>72</v>
      </c>
      <c r="C43" s="7" t="s">
        <v>72</v>
      </c>
      <c r="D43" s="7" t="s">
        <v>72</v>
      </c>
      <c r="E43" s="7" t="s">
        <v>72</v>
      </c>
      <c r="F43" s="7" t="s">
        <v>72</v>
      </c>
      <c r="G43" s="2" t="s">
        <v>72</v>
      </c>
      <c r="H43" s="2" t="s">
        <v>72</v>
      </c>
    </row>
    <row r="44" spans="1:8" x14ac:dyDescent="0.15">
      <c r="A44" s="9" t="s">
        <v>48</v>
      </c>
      <c r="B44" s="2" t="s">
        <v>72</v>
      </c>
      <c r="C44" s="2" t="s">
        <v>72</v>
      </c>
      <c r="D44" s="2" t="s">
        <v>72</v>
      </c>
      <c r="E44" s="2" t="s">
        <v>72</v>
      </c>
      <c r="F44" s="2" t="s">
        <v>72</v>
      </c>
      <c r="G44" s="2" t="s">
        <v>72</v>
      </c>
      <c r="H44" s="2" t="s">
        <v>72</v>
      </c>
    </row>
    <row r="45" spans="1:8" x14ac:dyDescent="0.15">
      <c r="A45" s="9" t="s">
        <v>49</v>
      </c>
      <c r="B45" s="7">
        <v>365307</v>
      </c>
      <c r="C45" s="7">
        <v>382824</v>
      </c>
      <c r="D45" s="2" t="s">
        <v>72</v>
      </c>
      <c r="E45" s="7">
        <v>748131</v>
      </c>
      <c r="F45" s="7">
        <v>381820</v>
      </c>
      <c r="G45" s="7">
        <v>164653</v>
      </c>
      <c r="H45" s="7">
        <v>366311</v>
      </c>
    </row>
    <row r="46" spans="1:8" x14ac:dyDescent="0.15">
      <c r="A46" s="9" t="s">
        <v>50</v>
      </c>
      <c r="B46" s="7">
        <v>19521869</v>
      </c>
      <c r="C46" s="7">
        <v>83335</v>
      </c>
      <c r="D46" s="2" t="s">
        <v>72</v>
      </c>
      <c r="E46" s="7">
        <v>19605204</v>
      </c>
      <c r="F46" s="7">
        <v>11998886</v>
      </c>
      <c r="G46" s="7">
        <v>329997</v>
      </c>
      <c r="H46" s="7">
        <v>7606318</v>
      </c>
    </row>
    <row r="47" spans="1:8" x14ac:dyDescent="0.15">
      <c r="A47" s="9" t="s">
        <v>51</v>
      </c>
      <c r="B47" s="7">
        <v>145225982</v>
      </c>
      <c r="C47" s="7">
        <v>417060</v>
      </c>
      <c r="D47" s="2" t="s">
        <v>72</v>
      </c>
      <c r="E47" s="7">
        <v>145643042</v>
      </c>
      <c r="F47" s="7">
        <v>102651812</v>
      </c>
      <c r="G47" s="7">
        <v>2914559</v>
      </c>
      <c r="H47" s="7">
        <v>42991230</v>
      </c>
    </row>
    <row r="48" spans="1:8" x14ac:dyDescent="0.15">
      <c r="A48" s="9" t="s">
        <v>52</v>
      </c>
      <c r="B48" s="7">
        <v>11780</v>
      </c>
      <c r="C48" s="2" t="s">
        <v>72</v>
      </c>
      <c r="D48" s="2" t="s">
        <v>72</v>
      </c>
      <c r="E48" s="7">
        <v>11780</v>
      </c>
      <c r="F48" s="7">
        <v>1237</v>
      </c>
      <c r="G48" s="7">
        <v>247</v>
      </c>
      <c r="H48" s="7">
        <v>10543</v>
      </c>
    </row>
    <row r="49" spans="1:8" x14ac:dyDescent="0.15">
      <c r="A49" s="9" t="s">
        <v>53</v>
      </c>
      <c r="B49" s="2" t="s">
        <v>72</v>
      </c>
      <c r="C49" s="2" t="s">
        <v>72</v>
      </c>
      <c r="D49" s="2" t="s">
        <v>72</v>
      </c>
      <c r="E49" s="2" t="s">
        <v>72</v>
      </c>
      <c r="F49" s="2" t="s">
        <v>72</v>
      </c>
      <c r="G49" s="2" t="s">
        <v>72</v>
      </c>
      <c r="H49" s="2" t="s">
        <v>72</v>
      </c>
    </row>
    <row r="50" spans="1:8" x14ac:dyDescent="0.15">
      <c r="A50" s="9" t="s">
        <v>54</v>
      </c>
      <c r="B50" s="2" t="s">
        <v>72</v>
      </c>
      <c r="C50" s="2" t="s">
        <v>72</v>
      </c>
      <c r="D50" s="2" t="s">
        <v>72</v>
      </c>
      <c r="E50" s="2" t="s">
        <v>72</v>
      </c>
      <c r="F50" s="2" t="s">
        <v>72</v>
      </c>
      <c r="G50" s="2" t="s">
        <v>72</v>
      </c>
      <c r="H50" s="2" t="s">
        <v>72</v>
      </c>
    </row>
    <row r="51" spans="1:8" x14ac:dyDescent="0.15">
      <c r="A51" s="9" t="s">
        <v>55</v>
      </c>
      <c r="B51" s="2" t="s">
        <v>72</v>
      </c>
      <c r="C51" s="2" t="s">
        <v>72</v>
      </c>
      <c r="D51" s="2" t="s">
        <v>72</v>
      </c>
      <c r="E51" s="2" t="s">
        <v>72</v>
      </c>
      <c r="F51" s="2" t="s">
        <v>72</v>
      </c>
      <c r="G51" s="2" t="s">
        <v>72</v>
      </c>
      <c r="H51" s="2" t="s">
        <v>72</v>
      </c>
    </row>
    <row r="52" spans="1:8" x14ac:dyDescent="0.15">
      <c r="A52" s="9" t="s">
        <v>56</v>
      </c>
      <c r="B52" s="7">
        <v>965209</v>
      </c>
      <c r="C52" s="7">
        <v>31006</v>
      </c>
      <c r="D52" s="2" t="s">
        <v>72</v>
      </c>
      <c r="E52" s="7">
        <v>996215</v>
      </c>
      <c r="F52" s="7">
        <v>489909</v>
      </c>
      <c r="G52" s="7">
        <v>27932</v>
      </c>
      <c r="H52" s="7">
        <v>506306</v>
      </c>
    </row>
    <row r="53" spans="1:8" x14ac:dyDescent="0.15">
      <c r="A53" s="9" t="s">
        <v>57</v>
      </c>
      <c r="B53" s="7">
        <v>58055380</v>
      </c>
      <c r="C53" s="7">
        <v>128026</v>
      </c>
      <c r="D53" s="2" t="s">
        <v>72</v>
      </c>
      <c r="E53" s="7">
        <v>58183406</v>
      </c>
      <c r="F53" s="7">
        <v>22089852</v>
      </c>
      <c r="G53" s="7">
        <v>1079461</v>
      </c>
      <c r="H53" s="7">
        <v>36093554</v>
      </c>
    </row>
    <row r="54" spans="1:8" x14ac:dyDescent="0.15">
      <c r="A54" s="9" t="s">
        <v>58</v>
      </c>
      <c r="B54" s="2" t="s">
        <v>72</v>
      </c>
      <c r="C54" s="2" t="s">
        <v>72</v>
      </c>
      <c r="D54" s="2" t="s">
        <v>72</v>
      </c>
      <c r="E54" s="2" t="s">
        <v>72</v>
      </c>
      <c r="F54" s="2" t="s">
        <v>72</v>
      </c>
      <c r="G54" s="2" t="s">
        <v>72</v>
      </c>
      <c r="H54" s="2" t="s">
        <v>72</v>
      </c>
    </row>
    <row r="55" spans="1:8" x14ac:dyDescent="0.15">
      <c r="A55" s="9" t="s">
        <v>59</v>
      </c>
      <c r="B55" s="2" t="s">
        <v>72</v>
      </c>
      <c r="C55" s="2" t="s">
        <v>72</v>
      </c>
      <c r="D55" s="2" t="s">
        <v>72</v>
      </c>
      <c r="E55" s="2" t="s">
        <v>72</v>
      </c>
      <c r="F55" s="2" t="s">
        <v>72</v>
      </c>
      <c r="G55" s="2" t="s">
        <v>72</v>
      </c>
      <c r="H55" s="2" t="s">
        <v>72</v>
      </c>
    </row>
    <row r="56" spans="1:8" x14ac:dyDescent="0.15">
      <c r="A56" s="9" t="s">
        <v>60</v>
      </c>
      <c r="B56" s="7">
        <v>550416</v>
      </c>
      <c r="C56" s="2" t="s">
        <v>72</v>
      </c>
      <c r="D56" s="2" t="s">
        <v>72</v>
      </c>
      <c r="E56" s="7">
        <v>550416</v>
      </c>
      <c r="F56" s="7">
        <v>192646</v>
      </c>
      <c r="G56" s="7">
        <v>7706</v>
      </c>
      <c r="H56" s="7">
        <v>357770</v>
      </c>
    </row>
    <row r="57" spans="1:8" x14ac:dyDescent="0.15">
      <c r="A57" s="9" t="s">
        <v>61</v>
      </c>
      <c r="B57" s="7">
        <v>2600092</v>
      </c>
      <c r="C57" s="7">
        <v>9350</v>
      </c>
      <c r="D57" s="7">
        <v>75926</v>
      </c>
      <c r="E57" s="7">
        <v>2533516</v>
      </c>
      <c r="F57" s="7">
        <v>1870320</v>
      </c>
      <c r="G57" s="7">
        <v>56458</v>
      </c>
      <c r="H57" s="7">
        <v>663196</v>
      </c>
    </row>
    <row r="58" spans="1:8" x14ac:dyDescent="0.15">
      <c r="A58" s="9" t="s">
        <v>62</v>
      </c>
      <c r="B58" s="7">
        <v>7537382</v>
      </c>
      <c r="C58" s="7">
        <v>56048</v>
      </c>
      <c r="D58" s="7">
        <v>115920</v>
      </c>
      <c r="E58" s="7">
        <v>7477510</v>
      </c>
      <c r="F58" s="7">
        <v>5416848</v>
      </c>
      <c r="G58" s="7">
        <v>160927</v>
      </c>
      <c r="H58" s="7">
        <v>2060662</v>
      </c>
    </row>
    <row r="59" spans="1:8" x14ac:dyDescent="0.15">
      <c r="A59" s="9" t="s">
        <v>63</v>
      </c>
      <c r="B59" s="7">
        <v>17194474</v>
      </c>
      <c r="C59" s="7">
        <v>7432735</v>
      </c>
      <c r="D59" s="7">
        <v>9917918</v>
      </c>
      <c r="E59" s="7">
        <v>14709291</v>
      </c>
      <c r="F59" s="7">
        <v>8012138</v>
      </c>
      <c r="G59" s="7">
        <v>3404243</v>
      </c>
      <c r="H59" s="7">
        <v>6697153</v>
      </c>
    </row>
    <row r="60" spans="1:8" x14ac:dyDescent="0.15">
      <c r="A60" s="9" t="s">
        <v>64</v>
      </c>
      <c r="B60" s="2" t="s">
        <v>72</v>
      </c>
      <c r="C60" s="2" t="s">
        <v>72</v>
      </c>
      <c r="D60" s="2" t="s">
        <v>72</v>
      </c>
      <c r="E60" s="2" t="s">
        <v>72</v>
      </c>
      <c r="F60" s="2" t="s">
        <v>72</v>
      </c>
      <c r="G60" s="2" t="s">
        <v>72</v>
      </c>
      <c r="H60" s="2" t="s">
        <v>72</v>
      </c>
    </row>
    <row r="61" spans="1:8" x14ac:dyDescent="0.15">
      <c r="A61" s="9" t="s">
        <v>65</v>
      </c>
      <c r="B61" s="7">
        <v>234820</v>
      </c>
      <c r="C61" s="7">
        <v>197440</v>
      </c>
      <c r="D61" s="7">
        <v>105847</v>
      </c>
      <c r="E61" s="7">
        <v>326413</v>
      </c>
      <c r="F61" s="2" t="s">
        <v>72</v>
      </c>
      <c r="G61" s="2" t="s">
        <v>72</v>
      </c>
      <c r="H61" s="7">
        <v>326413</v>
      </c>
    </row>
    <row r="62" spans="1:8" x14ac:dyDescent="0.15">
      <c r="A62" s="9" t="s">
        <v>66</v>
      </c>
      <c r="B62" s="7">
        <v>22328647</v>
      </c>
      <c r="C62" s="7">
        <v>2368047</v>
      </c>
      <c r="D62" s="7">
        <v>222500</v>
      </c>
      <c r="E62" s="7">
        <v>24474194</v>
      </c>
      <c r="F62" s="7">
        <v>19300820</v>
      </c>
      <c r="G62" s="7">
        <v>2215963</v>
      </c>
      <c r="H62" s="7">
        <v>5173374</v>
      </c>
    </row>
    <row r="63" spans="1:8" x14ac:dyDescent="0.15">
      <c r="A63" s="9" t="s">
        <v>67</v>
      </c>
      <c r="B63" s="7">
        <v>17734450</v>
      </c>
      <c r="C63" s="7">
        <v>2128432</v>
      </c>
      <c r="D63" s="7">
        <v>76596</v>
      </c>
      <c r="E63" s="7">
        <v>19786286</v>
      </c>
      <c r="F63" s="7">
        <v>15798212</v>
      </c>
      <c r="G63" s="7">
        <v>1954745</v>
      </c>
      <c r="H63" s="7">
        <v>3988074</v>
      </c>
    </row>
    <row r="64" spans="1:8" x14ac:dyDescent="0.15">
      <c r="A64" s="9" t="s">
        <v>68</v>
      </c>
      <c r="B64" s="7">
        <v>4370707</v>
      </c>
      <c r="C64" s="7">
        <v>239615</v>
      </c>
      <c r="D64" s="7">
        <v>145904</v>
      </c>
      <c r="E64" s="7">
        <v>4464418</v>
      </c>
      <c r="F64" s="7">
        <v>3502608</v>
      </c>
      <c r="G64" s="7">
        <v>261218</v>
      </c>
      <c r="H64" s="7">
        <v>961810</v>
      </c>
    </row>
    <row r="65" spans="1:8" x14ac:dyDescent="0.15">
      <c r="A65" s="9" t="s">
        <v>69</v>
      </c>
      <c r="B65" s="7">
        <v>223490</v>
      </c>
      <c r="C65" s="2" t="s">
        <v>72</v>
      </c>
      <c r="D65" s="2" t="s">
        <v>72</v>
      </c>
      <c r="E65" s="7">
        <v>223490</v>
      </c>
      <c r="F65" s="2" t="s">
        <v>72</v>
      </c>
      <c r="G65" s="2" t="s">
        <v>72</v>
      </c>
      <c r="H65" s="7">
        <v>223490</v>
      </c>
    </row>
    <row r="66" spans="1:8" x14ac:dyDescent="0.15">
      <c r="A66" s="9" t="s">
        <v>70</v>
      </c>
      <c r="B66" s="7">
        <v>363994634</v>
      </c>
      <c r="C66" s="7">
        <v>14798948</v>
      </c>
      <c r="D66" s="7">
        <v>12612050</v>
      </c>
      <c r="E66" s="7">
        <v>366181532</v>
      </c>
      <c r="F66" s="7">
        <v>223444389</v>
      </c>
      <c r="G66" s="7">
        <v>11918737</v>
      </c>
      <c r="H66" s="7">
        <v>142737143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scale="90" fitToHeight="0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opLeftCell="B1" zoomScale="110" zoomScaleNormal="110" workbookViewId="0">
      <selection activeCell="L23" sqref="L23"/>
    </sheetView>
  </sheetViews>
  <sheetFormatPr defaultColWidth="8.8984375" defaultRowHeight="10.8" x14ac:dyDescent="0.15"/>
  <cols>
    <col min="1" max="1" width="30.796875" style="6" customWidth="1"/>
    <col min="2" max="10" width="15.796875" style="6" customWidth="1"/>
    <col min="11" max="16384" width="8.8984375" style="6"/>
  </cols>
  <sheetData>
    <row r="1" spans="1:10" ht="21" x14ac:dyDescent="0.15">
      <c r="A1" s="12" t="s">
        <v>73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3.2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4" t="s">
        <v>2</v>
      </c>
    </row>
    <row r="3" spans="1:10" ht="13.2" x14ac:dyDescent="0.2">
      <c r="A3" s="1" t="s">
        <v>71</v>
      </c>
      <c r="B3" s="1"/>
      <c r="C3" s="1"/>
      <c r="D3" s="1"/>
      <c r="E3" s="1"/>
      <c r="F3" s="1"/>
      <c r="G3" s="1"/>
      <c r="H3" s="1"/>
      <c r="I3" s="1"/>
      <c r="J3" s="1"/>
    </row>
    <row r="4" spans="1:10" ht="13.2" x14ac:dyDescent="0.2">
      <c r="A4" s="1"/>
      <c r="B4" s="1"/>
      <c r="C4" s="1"/>
      <c r="D4" s="1"/>
      <c r="E4" s="1"/>
      <c r="F4" s="1"/>
      <c r="G4" s="1"/>
      <c r="H4" s="1"/>
      <c r="I4" s="1"/>
      <c r="J4" s="4" t="s">
        <v>3</v>
      </c>
    </row>
    <row r="5" spans="1:10" ht="21.6" x14ac:dyDescent="0.15">
      <c r="A5" s="5" t="s">
        <v>4</v>
      </c>
      <c r="B5" s="3" t="s">
        <v>74</v>
      </c>
      <c r="C5" s="5" t="s">
        <v>75</v>
      </c>
      <c r="D5" s="5" t="s">
        <v>76</v>
      </c>
      <c r="E5" s="5" t="s">
        <v>77</v>
      </c>
      <c r="F5" s="5" t="s">
        <v>78</v>
      </c>
      <c r="G5" s="5" t="s">
        <v>79</v>
      </c>
      <c r="H5" s="5" t="s">
        <v>80</v>
      </c>
      <c r="I5" s="5" t="s">
        <v>81</v>
      </c>
      <c r="J5" s="5" t="s">
        <v>70</v>
      </c>
    </row>
    <row r="6" spans="1:10" x14ac:dyDescent="0.15">
      <c r="A6" s="9" t="s">
        <v>10</v>
      </c>
      <c r="B6" s="7">
        <f>SUM(B7:B16)</f>
        <v>2061138</v>
      </c>
      <c r="C6" s="7">
        <f t="shared" ref="C6:I6" si="0">SUM(C7:C16)</f>
        <v>11962781</v>
      </c>
      <c r="D6" s="7">
        <f t="shared" si="0"/>
        <v>3285989</v>
      </c>
      <c r="E6" s="7">
        <f t="shared" si="0"/>
        <v>5380783</v>
      </c>
      <c r="F6" s="7">
        <f t="shared" si="0"/>
        <v>4143654</v>
      </c>
      <c r="G6" s="7">
        <f t="shared" si="0"/>
        <v>751206</v>
      </c>
      <c r="H6" s="7">
        <f t="shared" si="0"/>
        <v>6604341</v>
      </c>
      <c r="I6" s="7">
        <f t="shared" si="0"/>
        <v>605</v>
      </c>
      <c r="J6" s="2">
        <f>SUM(B6:I6)</f>
        <v>34190497</v>
      </c>
    </row>
    <row r="7" spans="1:10" x14ac:dyDescent="0.15">
      <c r="A7" s="9" t="s">
        <v>11</v>
      </c>
      <c r="B7" s="7">
        <v>734553</v>
      </c>
      <c r="C7" s="7">
        <v>2108519</v>
      </c>
      <c r="D7" s="7">
        <v>510547</v>
      </c>
      <c r="E7" s="7">
        <f>126081+5862-1+40330</f>
        <v>172272</v>
      </c>
      <c r="F7" s="7">
        <f>1098826+4897</f>
        <v>1103723</v>
      </c>
      <c r="G7" s="7">
        <v>85046</v>
      </c>
      <c r="H7" s="7">
        <f>1672297+39964</f>
        <v>1712261</v>
      </c>
      <c r="I7" s="7">
        <v>2</v>
      </c>
      <c r="J7" s="2">
        <f t="shared" ref="J7:J65" si="1">SUM(B7:I7)</f>
        <v>6426923</v>
      </c>
    </row>
    <row r="8" spans="1:10" x14ac:dyDescent="0.15">
      <c r="A8" s="9" t="s">
        <v>12</v>
      </c>
      <c r="B8" s="7" t="s">
        <v>72</v>
      </c>
      <c r="C8" s="7" t="s">
        <v>72</v>
      </c>
      <c r="D8" s="7" t="s">
        <v>72</v>
      </c>
      <c r="E8" s="7" t="s">
        <v>72</v>
      </c>
      <c r="F8" s="7" t="s">
        <v>72</v>
      </c>
      <c r="G8" s="7" t="s">
        <v>72</v>
      </c>
      <c r="H8" s="7" t="s">
        <v>72</v>
      </c>
      <c r="I8" s="7" t="s">
        <v>72</v>
      </c>
      <c r="J8" s="7" t="s">
        <v>72</v>
      </c>
    </row>
    <row r="9" spans="1:10" x14ac:dyDescent="0.15">
      <c r="A9" s="9" t="s">
        <v>13</v>
      </c>
      <c r="B9" s="7">
        <v>1210200</v>
      </c>
      <c r="C9" s="7">
        <v>8821929</v>
      </c>
      <c r="D9" s="7">
        <f>2603117+126182</f>
        <v>2729299</v>
      </c>
      <c r="E9" s="7">
        <f>2964635+1525192-1+6998</f>
        <v>4496824</v>
      </c>
      <c r="F9" s="7">
        <f>2399303+75742</f>
        <v>2475045</v>
      </c>
      <c r="G9" s="7">
        <v>612693</v>
      </c>
      <c r="H9" s="7">
        <f>4505043+415</f>
        <v>4505458</v>
      </c>
      <c r="I9" s="7">
        <v>0</v>
      </c>
      <c r="J9" s="2">
        <f t="shared" si="1"/>
        <v>24851448</v>
      </c>
    </row>
    <row r="10" spans="1:10" x14ac:dyDescent="0.15">
      <c r="A10" s="9" t="s">
        <v>14</v>
      </c>
      <c r="B10" s="7">
        <v>15061</v>
      </c>
      <c r="C10" s="7">
        <v>588917</v>
      </c>
      <c r="D10" s="7">
        <v>35695</v>
      </c>
      <c r="E10" s="7">
        <f>89970+1</f>
        <v>89971</v>
      </c>
      <c r="F10" s="7">
        <v>238155</v>
      </c>
      <c r="G10" s="7">
        <v>4172</v>
      </c>
      <c r="H10" s="7">
        <v>50636</v>
      </c>
      <c r="I10" s="7">
        <v>603</v>
      </c>
      <c r="J10" s="2">
        <f t="shared" si="1"/>
        <v>1023210</v>
      </c>
    </row>
    <row r="11" spans="1:10" x14ac:dyDescent="0.15">
      <c r="A11" s="9" t="s">
        <v>15</v>
      </c>
      <c r="B11" s="7">
        <v>94040</v>
      </c>
      <c r="C11" s="7">
        <v>443416</v>
      </c>
      <c r="D11" s="7">
        <v>10448</v>
      </c>
      <c r="E11" s="7">
        <f>609217+4357+1+8141</f>
        <v>621716</v>
      </c>
      <c r="F11" s="7">
        <f>306614+19975</f>
        <v>326589</v>
      </c>
      <c r="G11" s="7">
        <v>49295</v>
      </c>
      <c r="H11" s="7">
        <v>333291</v>
      </c>
      <c r="I11" s="7" t="s">
        <v>72</v>
      </c>
      <c r="J11" s="2">
        <f t="shared" si="1"/>
        <v>1878795</v>
      </c>
    </row>
    <row r="12" spans="1:10" x14ac:dyDescent="0.15">
      <c r="A12" s="9" t="s">
        <v>16</v>
      </c>
      <c r="B12" s="7" t="s">
        <v>72</v>
      </c>
      <c r="C12" s="7" t="s">
        <v>72</v>
      </c>
      <c r="D12" s="7" t="s">
        <v>72</v>
      </c>
      <c r="E12" s="7" t="s">
        <v>72</v>
      </c>
      <c r="F12" s="7" t="s">
        <v>72</v>
      </c>
      <c r="G12" s="7" t="s">
        <v>72</v>
      </c>
      <c r="H12" s="7" t="s">
        <v>72</v>
      </c>
      <c r="I12" s="7" t="s">
        <v>72</v>
      </c>
      <c r="J12" s="7" t="s">
        <v>72</v>
      </c>
    </row>
    <row r="13" spans="1:10" x14ac:dyDescent="0.15">
      <c r="A13" s="9" t="s">
        <v>17</v>
      </c>
      <c r="B13" s="7" t="s">
        <v>72</v>
      </c>
      <c r="C13" s="7" t="s">
        <v>72</v>
      </c>
      <c r="D13" s="7" t="s">
        <v>72</v>
      </c>
      <c r="E13" s="7" t="s">
        <v>72</v>
      </c>
      <c r="F13" s="7" t="s">
        <v>72</v>
      </c>
      <c r="G13" s="7" t="s">
        <v>72</v>
      </c>
      <c r="H13" s="7" t="s">
        <v>72</v>
      </c>
      <c r="I13" s="7" t="s">
        <v>72</v>
      </c>
      <c r="J13" s="7" t="s">
        <v>72</v>
      </c>
    </row>
    <row r="14" spans="1:10" x14ac:dyDescent="0.15">
      <c r="A14" s="9" t="s">
        <v>18</v>
      </c>
      <c r="B14" s="7" t="s">
        <v>72</v>
      </c>
      <c r="C14" s="7" t="s">
        <v>72</v>
      </c>
      <c r="D14" s="7" t="s">
        <v>72</v>
      </c>
      <c r="E14" s="7" t="s">
        <v>72</v>
      </c>
      <c r="F14" s="7" t="s">
        <v>72</v>
      </c>
      <c r="G14" s="7" t="s">
        <v>72</v>
      </c>
      <c r="H14" s="7" t="s">
        <v>72</v>
      </c>
      <c r="I14" s="7" t="s">
        <v>72</v>
      </c>
      <c r="J14" s="7" t="s">
        <v>72</v>
      </c>
    </row>
    <row r="15" spans="1:10" x14ac:dyDescent="0.15">
      <c r="A15" s="9" t="s">
        <v>19</v>
      </c>
      <c r="B15" s="7" t="s">
        <v>72</v>
      </c>
      <c r="C15" s="7" t="s">
        <v>72</v>
      </c>
      <c r="D15" s="7" t="s">
        <v>72</v>
      </c>
      <c r="E15" s="7" t="s">
        <v>72</v>
      </c>
      <c r="F15" s="7">
        <v>142</v>
      </c>
      <c r="G15" s="7" t="s">
        <v>72</v>
      </c>
      <c r="H15" s="7" t="s">
        <v>72</v>
      </c>
      <c r="I15" s="7" t="s">
        <v>72</v>
      </c>
      <c r="J15" s="2">
        <f t="shared" si="1"/>
        <v>142</v>
      </c>
    </row>
    <row r="16" spans="1:10" x14ac:dyDescent="0.15">
      <c r="A16" s="9" t="s">
        <v>20</v>
      </c>
      <c r="B16" s="7">
        <v>7284</v>
      </c>
      <c r="C16" s="7" t="s">
        <v>72</v>
      </c>
      <c r="D16" s="7" t="s">
        <v>72</v>
      </c>
      <c r="E16" s="7" t="s">
        <v>72</v>
      </c>
      <c r="F16" s="7" t="s">
        <v>72</v>
      </c>
      <c r="G16" s="7" t="s">
        <v>72</v>
      </c>
      <c r="H16" s="7">
        <v>2695</v>
      </c>
      <c r="I16" s="7" t="s">
        <v>72</v>
      </c>
      <c r="J16" s="2">
        <f t="shared" si="1"/>
        <v>9979</v>
      </c>
    </row>
    <row r="17" spans="1:10" x14ac:dyDescent="0.15">
      <c r="A17" s="9" t="s">
        <v>21</v>
      </c>
      <c r="B17" s="7">
        <f>SUM(B18:B61)</f>
        <v>99717994</v>
      </c>
      <c r="C17" s="7">
        <f t="shared" ref="C17:I17" si="2">SUM(C18:C61)</f>
        <v>149788</v>
      </c>
      <c r="D17" s="7">
        <f t="shared" si="2"/>
        <v>10395</v>
      </c>
      <c r="E17" s="7">
        <f t="shared" si="2"/>
        <v>7011</v>
      </c>
      <c r="F17" s="7">
        <f t="shared" si="2"/>
        <v>3160891</v>
      </c>
      <c r="G17" s="7">
        <f t="shared" si="2"/>
        <v>762</v>
      </c>
      <c r="H17" s="7">
        <f t="shared" si="2"/>
        <v>96709</v>
      </c>
      <c r="I17" s="7">
        <f t="shared" si="2"/>
        <v>229722</v>
      </c>
      <c r="J17" s="2">
        <f t="shared" si="1"/>
        <v>103373272</v>
      </c>
    </row>
    <row r="18" spans="1:10" x14ac:dyDescent="0.15">
      <c r="A18" s="9" t="s">
        <v>22</v>
      </c>
      <c r="B18" s="7" t="s">
        <v>72</v>
      </c>
      <c r="C18" s="7" t="s">
        <v>72</v>
      </c>
      <c r="D18" s="7" t="s">
        <v>72</v>
      </c>
      <c r="E18" s="7" t="s">
        <v>72</v>
      </c>
      <c r="F18" s="7" t="s">
        <v>72</v>
      </c>
      <c r="G18" s="7" t="s">
        <v>72</v>
      </c>
      <c r="H18" s="7" t="s">
        <v>72</v>
      </c>
      <c r="I18" s="7" t="s">
        <v>72</v>
      </c>
      <c r="J18" s="7" t="s">
        <v>72</v>
      </c>
    </row>
    <row r="19" spans="1:10" x14ac:dyDescent="0.15">
      <c r="A19" s="9" t="s">
        <v>23</v>
      </c>
      <c r="B19" s="7">
        <v>207986</v>
      </c>
      <c r="C19" s="7">
        <v>40309</v>
      </c>
      <c r="D19" s="7">
        <v>2917</v>
      </c>
      <c r="E19" s="7" t="s">
        <v>72</v>
      </c>
      <c r="F19" s="7">
        <v>379</v>
      </c>
      <c r="G19" s="7" t="s">
        <v>72</v>
      </c>
      <c r="H19" s="7">
        <v>0</v>
      </c>
      <c r="I19" s="7">
        <v>0</v>
      </c>
      <c r="J19" s="2">
        <f t="shared" si="1"/>
        <v>251591</v>
      </c>
    </row>
    <row r="20" spans="1:10" x14ac:dyDescent="0.15">
      <c r="A20" s="9" t="s">
        <v>24</v>
      </c>
      <c r="B20" s="7">
        <v>5891</v>
      </c>
      <c r="C20" s="7">
        <v>0</v>
      </c>
      <c r="D20" s="7">
        <v>0</v>
      </c>
      <c r="E20" s="7">
        <v>0</v>
      </c>
      <c r="F20" s="7">
        <v>3479</v>
      </c>
      <c r="G20" s="7" t="s">
        <v>72</v>
      </c>
      <c r="H20" s="7">
        <v>0</v>
      </c>
      <c r="I20" s="7">
        <v>0</v>
      </c>
      <c r="J20" s="2">
        <f t="shared" si="1"/>
        <v>9370</v>
      </c>
    </row>
    <row r="21" spans="1:10" x14ac:dyDescent="0.15">
      <c r="A21" s="9" t="s">
        <v>25</v>
      </c>
      <c r="B21" s="7" t="s">
        <v>72</v>
      </c>
      <c r="C21" s="7" t="s">
        <v>72</v>
      </c>
      <c r="D21" s="7" t="s">
        <v>72</v>
      </c>
      <c r="E21" s="7" t="s">
        <v>72</v>
      </c>
      <c r="F21" s="7" t="s">
        <v>72</v>
      </c>
      <c r="G21" s="7" t="s">
        <v>72</v>
      </c>
      <c r="H21" s="7" t="s">
        <v>72</v>
      </c>
      <c r="I21" s="7" t="s">
        <v>72</v>
      </c>
      <c r="J21" s="7" t="s">
        <v>72</v>
      </c>
    </row>
    <row r="22" spans="1:10" x14ac:dyDescent="0.15">
      <c r="A22" s="9" t="s">
        <v>26</v>
      </c>
      <c r="B22" s="7" t="s">
        <v>72</v>
      </c>
      <c r="C22" s="7" t="s">
        <v>72</v>
      </c>
      <c r="D22" s="7" t="s">
        <v>72</v>
      </c>
      <c r="E22" s="7" t="s">
        <v>72</v>
      </c>
      <c r="F22" s="7" t="s">
        <v>72</v>
      </c>
      <c r="G22" s="7" t="s">
        <v>72</v>
      </c>
      <c r="H22" s="7" t="s">
        <v>72</v>
      </c>
      <c r="I22" s="7">
        <v>0</v>
      </c>
      <c r="J22" s="10">
        <f t="shared" si="1"/>
        <v>0</v>
      </c>
    </row>
    <row r="23" spans="1:10" x14ac:dyDescent="0.15">
      <c r="A23" s="9" t="s">
        <v>27</v>
      </c>
      <c r="B23" s="7" t="s">
        <v>72</v>
      </c>
      <c r="C23" s="7" t="s">
        <v>72</v>
      </c>
      <c r="D23" s="7" t="s">
        <v>72</v>
      </c>
      <c r="E23" s="7" t="s">
        <v>72</v>
      </c>
      <c r="F23" s="7" t="s">
        <v>72</v>
      </c>
      <c r="G23" s="7" t="s">
        <v>72</v>
      </c>
      <c r="H23" s="7" t="s">
        <v>72</v>
      </c>
      <c r="I23" s="7" t="s">
        <v>72</v>
      </c>
      <c r="J23" s="7" t="s">
        <v>72</v>
      </c>
    </row>
    <row r="24" spans="1:10" x14ac:dyDescent="0.15">
      <c r="A24" s="9" t="s">
        <v>28</v>
      </c>
      <c r="B24" s="7">
        <f>2507056-1</f>
        <v>2507055</v>
      </c>
      <c r="C24" s="7">
        <v>109479</v>
      </c>
      <c r="D24" s="7">
        <v>5959</v>
      </c>
      <c r="E24" s="7">
        <v>7011</v>
      </c>
      <c r="F24" s="7">
        <v>97167</v>
      </c>
      <c r="G24" s="7">
        <v>579</v>
      </c>
      <c r="H24" s="7">
        <v>96709</v>
      </c>
      <c r="I24" s="7" t="s">
        <v>72</v>
      </c>
      <c r="J24" s="2">
        <f t="shared" si="1"/>
        <v>2823959</v>
      </c>
    </row>
    <row r="25" spans="1:10" x14ac:dyDescent="0.15">
      <c r="A25" s="9" t="s">
        <v>29</v>
      </c>
      <c r="B25" s="7">
        <f>779982</f>
        <v>779982</v>
      </c>
      <c r="C25" s="7" t="s">
        <v>72</v>
      </c>
      <c r="D25" s="7" t="s">
        <v>72</v>
      </c>
      <c r="E25" s="7" t="s">
        <v>72</v>
      </c>
      <c r="F25" s="7" t="s">
        <v>72</v>
      </c>
      <c r="G25" s="7" t="s">
        <v>72</v>
      </c>
      <c r="H25" s="7" t="s">
        <v>72</v>
      </c>
      <c r="I25" s="7" t="s">
        <v>72</v>
      </c>
      <c r="J25" s="2">
        <f t="shared" si="1"/>
        <v>779982</v>
      </c>
    </row>
    <row r="26" spans="1:10" x14ac:dyDescent="0.15">
      <c r="A26" s="9" t="s">
        <v>30</v>
      </c>
      <c r="B26" s="7" t="s">
        <v>72</v>
      </c>
      <c r="C26" s="7" t="s">
        <v>72</v>
      </c>
      <c r="D26" s="7" t="s">
        <v>72</v>
      </c>
      <c r="E26" s="7" t="s">
        <v>72</v>
      </c>
      <c r="F26" s="7" t="s">
        <v>72</v>
      </c>
      <c r="G26" s="7" t="s">
        <v>72</v>
      </c>
      <c r="H26" s="7" t="s">
        <v>72</v>
      </c>
      <c r="I26" s="7" t="s">
        <v>72</v>
      </c>
      <c r="J26" s="7" t="s">
        <v>72</v>
      </c>
    </row>
    <row r="27" spans="1:10" x14ac:dyDescent="0.15">
      <c r="A27" s="9" t="s">
        <v>31</v>
      </c>
      <c r="B27" s="7" t="s">
        <v>72</v>
      </c>
      <c r="C27" s="7" t="s">
        <v>72</v>
      </c>
      <c r="D27" s="7" t="s">
        <v>72</v>
      </c>
      <c r="E27" s="7" t="s">
        <v>72</v>
      </c>
      <c r="F27" s="7" t="s">
        <v>72</v>
      </c>
      <c r="G27" s="7" t="s">
        <v>72</v>
      </c>
      <c r="H27" s="7" t="s">
        <v>72</v>
      </c>
      <c r="I27" s="7" t="s">
        <v>72</v>
      </c>
      <c r="J27" s="7" t="s">
        <v>72</v>
      </c>
    </row>
    <row r="28" spans="1:10" x14ac:dyDescent="0.15">
      <c r="A28" s="9" t="s">
        <v>32</v>
      </c>
      <c r="B28" s="7" t="s">
        <v>72</v>
      </c>
      <c r="C28" s="7" t="s">
        <v>72</v>
      </c>
      <c r="D28" s="7" t="s">
        <v>72</v>
      </c>
      <c r="E28" s="7" t="s">
        <v>72</v>
      </c>
      <c r="F28" s="7" t="s">
        <v>72</v>
      </c>
      <c r="G28" s="7" t="s">
        <v>72</v>
      </c>
      <c r="H28" s="7" t="s">
        <v>72</v>
      </c>
      <c r="I28" s="7" t="s">
        <v>72</v>
      </c>
      <c r="J28" s="7" t="s">
        <v>72</v>
      </c>
    </row>
    <row r="29" spans="1:10" x14ac:dyDescent="0.15">
      <c r="A29" s="9" t="s">
        <v>33</v>
      </c>
      <c r="B29" s="7" t="s">
        <v>72</v>
      </c>
      <c r="C29" s="7" t="s">
        <v>72</v>
      </c>
      <c r="D29" s="7" t="s">
        <v>72</v>
      </c>
      <c r="E29" s="7" t="s">
        <v>72</v>
      </c>
      <c r="F29" s="7" t="s">
        <v>72</v>
      </c>
      <c r="G29" s="7" t="s">
        <v>72</v>
      </c>
      <c r="H29" s="7" t="s">
        <v>72</v>
      </c>
      <c r="I29" s="7" t="s">
        <v>72</v>
      </c>
      <c r="J29" s="7" t="s">
        <v>72</v>
      </c>
    </row>
    <row r="30" spans="1:10" x14ac:dyDescent="0.15">
      <c r="A30" s="9" t="s">
        <v>34</v>
      </c>
      <c r="B30" s="7">
        <v>811</v>
      </c>
      <c r="C30" s="7" t="s">
        <v>72</v>
      </c>
      <c r="D30" s="7" t="s">
        <v>72</v>
      </c>
      <c r="E30" s="7" t="s">
        <v>72</v>
      </c>
      <c r="F30" s="7">
        <v>2929</v>
      </c>
      <c r="G30" s="7" t="s">
        <v>72</v>
      </c>
      <c r="H30" s="7" t="s">
        <v>72</v>
      </c>
      <c r="I30" s="7" t="s">
        <v>72</v>
      </c>
      <c r="J30" s="2">
        <f t="shared" si="1"/>
        <v>3740</v>
      </c>
    </row>
    <row r="31" spans="1:10" x14ac:dyDescent="0.15">
      <c r="A31" s="9" t="s">
        <v>35</v>
      </c>
      <c r="B31" s="7">
        <f>1400+355000-1</f>
        <v>356399</v>
      </c>
      <c r="C31" s="7" t="s">
        <v>72</v>
      </c>
      <c r="D31" s="7" t="s">
        <v>72</v>
      </c>
      <c r="E31" s="7" t="s">
        <v>72</v>
      </c>
      <c r="F31" s="7">
        <v>1</v>
      </c>
      <c r="G31" s="7" t="s">
        <v>72</v>
      </c>
      <c r="H31" s="7" t="s">
        <v>72</v>
      </c>
      <c r="I31" s="7">
        <v>0</v>
      </c>
      <c r="J31" s="2">
        <f t="shared" si="1"/>
        <v>356400</v>
      </c>
    </row>
    <row r="32" spans="1:10" x14ac:dyDescent="0.15">
      <c r="A32" s="9" t="s">
        <v>36</v>
      </c>
      <c r="B32" s="7" t="s">
        <v>72</v>
      </c>
      <c r="C32" s="7" t="s">
        <v>72</v>
      </c>
      <c r="D32" s="7" t="s">
        <v>72</v>
      </c>
      <c r="E32" s="7" t="s">
        <v>72</v>
      </c>
      <c r="F32" s="7" t="s">
        <v>72</v>
      </c>
      <c r="G32" s="7" t="s">
        <v>72</v>
      </c>
      <c r="H32" s="7" t="s">
        <v>72</v>
      </c>
      <c r="I32" s="7" t="s">
        <v>72</v>
      </c>
      <c r="J32" s="7" t="s">
        <v>72</v>
      </c>
    </row>
    <row r="33" spans="1:10" x14ac:dyDescent="0.15">
      <c r="A33" s="9" t="s">
        <v>37</v>
      </c>
      <c r="B33" s="7" t="s">
        <v>72</v>
      </c>
      <c r="C33" s="7" t="s">
        <v>72</v>
      </c>
      <c r="D33" s="7" t="s">
        <v>72</v>
      </c>
      <c r="E33" s="7" t="s">
        <v>72</v>
      </c>
      <c r="F33" s="7" t="s">
        <v>72</v>
      </c>
      <c r="G33" s="7" t="s">
        <v>72</v>
      </c>
      <c r="H33" s="7" t="s">
        <v>72</v>
      </c>
      <c r="I33" s="7" t="s">
        <v>72</v>
      </c>
      <c r="J33" s="7" t="s">
        <v>72</v>
      </c>
    </row>
    <row r="34" spans="1:10" x14ac:dyDescent="0.15">
      <c r="A34" s="9" t="s">
        <v>38</v>
      </c>
      <c r="B34" s="7" t="s">
        <v>72</v>
      </c>
      <c r="C34" s="7" t="s">
        <v>72</v>
      </c>
      <c r="D34" s="7" t="s">
        <v>72</v>
      </c>
      <c r="E34" s="7" t="s">
        <v>72</v>
      </c>
      <c r="F34" s="7" t="s">
        <v>72</v>
      </c>
      <c r="G34" s="7" t="s">
        <v>72</v>
      </c>
      <c r="H34" s="7" t="s">
        <v>72</v>
      </c>
      <c r="I34" s="7" t="s">
        <v>72</v>
      </c>
      <c r="J34" s="7" t="s">
        <v>72</v>
      </c>
    </row>
    <row r="35" spans="1:10" x14ac:dyDescent="0.15">
      <c r="A35" s="9" t="s">
        <v>39</v>
      </c>
      <c r="B35" s="7" t="s">
        <v>72</v>
      </c>
      <c r="C35" s="7" t="s">
        <v>72</v>
      </c>
      <c r="D35" s="7" t="s">
        <v>72</v>
      </c>
      <c r="E35" s="7" t="s">
        <v>72</v>
      </c>
      <c r="F35" s="7" t="s">
        <v>72</v>
      </c>
      <c r="G35" s="7" t="s">
        <v>72</v>
      </c>
      <c r="H35" s="7" t="s">
        <v>72</v>
      </c>
      <c r="I35" s="7" t="s">
        <v>72</v>
      </c>
      <c r="J35" s="7" t="s">
        <v>72</v>
      </c>
    </row>
    <row r="36" spans="1:10" x14ac:dyDescent="0.15">
      <c r="A36" s="9" t="s">
        <v>40</v>
      </c>
      <c r="B36" s="7" t="s">
        <v>72</v>
      </c>
      <c r="C36" s="7" t="s">
        <v>72</v>
      </c>
      <c r="D36" s="7" t="s">
        <v>72</v>
      </c>
      <c r="E36" s="7" t="s">
        <v>72</v>
      </c>
      <c r="F36" s="7" t="s">
        <v>72</v>
      </c>
      <c r="G36" s="7" t="s">
        <v>72</v>
      </c>
      <c r="H36" s="7" t="s">
        <v>72</v>
      </c>
      <c r="I36" s="7" t="s">
        <v>72</v>
      </c>
      <c r="J36" s="7" t="s">
        <v>72</v>
      </c>
    </row>
    <row r="37" spans="1:10" x14ac:dyDescent="0.15">
      <c r="A37" s="9" t="s">
        <v>41</v>
      </c>
      <c r="B37" s="7" t="s">
        <v>72</v>
      </c>
      <c r="C37" s="7" t="s">
        <v>72</v>
      </c>
      <c r="D37" s="7" t="s">
        <v>72</v>
      </c>
      <c r="E37" s="7" t="s">
        <v>72</v>
      </c>
      <c r="F37" s="7" t="s">
        <v>72</v>
      </c>
      <c r="G37" s="7" t="s">
        <v>72</v>
      </c>
      <c r="H37" s="7" t="s">
        <v>72</v>
      </c>
      <c r="I37" s="7" t="s">
        <v>72</v>
      </c>
      <c r="J37" s="7" t="s">
        <v>72</v>
      </c>
    </row>
    <row r="38" spans="1:10" x14ac:dyDescent="0.15">
      <c r="A38" s="9" t="s">
        <v>42</v>
      </c>
      <c r="B38" s="7">
        <v>30786</v>
      </c>
      <c r="C38" s="7">
        <v>0</v>
      </c>
      <c r="D38" s="7">
        <v>0</v>
      </c>
      <c r="E38" s="7" t="s">
        <v>72</v>
      </c>
      <c r="F38" s="7" t="s">
        <v>72</v>
      </c>
      <c r="G38" s="7" t="s">
        <v>72</v>
      </c>
      <c r="H38" s="7">
        <v>0</v>
      </c>
      <c r="I38" s="7" t="s">
        <v>72</v>
      </c>
      <c r="J38" s="2">
        <f t="shared" si="1"/>
        <v>30786</v>
      </c>
    </row>
    <row r="39" spans="1:10" x14ac:dyDescent="0.15">
      <c r="A39" s="9" t="s">
        <v>43</v>
      </c>
      <c r="B39" s="7">
        <f>1437988</f>
        <v>1437988</v>
      </c>
      <c r="C39" s="7" t="s">
        <v>72</v>
      </c>
      <c r="D39" s="7" t="s">
        <v>72</v>
      </c>
      <c r="E39" s="7" t="s">
        <v>72</v>
      </c>
      <c r="F39" s="7" t="s">
        <v>72</v>
      </c>
      <c r="G39" s="7" t="s">
        <v>72</v>
      </c>
      <c r="H39" s="7" t="s">
        <v>72</v>
      </c>
      <c r="I39" s="7" t="s">
        <v>72</v>
      </c>
      <c r="J39" s="2">
        <f t="shared" si="1"/>
        <v>1437988</v>
      </c>
    </row>
    <row r="40" spans="1:10" x14ac:dyDescent="0.15">
      <c r="A40" s="9" t="s">
        <v>44</v>
      </c>
      <c r="B40" s="7" t="s">
        <v>72</v>
      </c>
      <c r="C40" s="7" t="s">
        <v>72</v>
      </c>
      <c r="D40" s="7" t="s">
        <v>72</v>
      </c>
      <c r="E40" s="7" t="s">
        <v>72</v>
      </c>
      <c r="F40" s="7" t="s">
        <v>72</v>
      </c>
      <c r="G40" s="7" t="s">
        <v>72</v>
      </c>
      <c r="H40" s="7" t="s">
        <v>72</v>
      </c>
      <c r="I40" s="7" t="s">
        <v>72</v>
      </c>
      <c r="J40" s="7" t="s">
        <v>72</v>
      </c>
    </row>
    <row r="41" spans="1:10" x14ac:dyDescent="0.15">
      <c r="A41" s="9" t="s">
        <v>45</v>
      </c>
      <c r="B41" s="7" t="s">
        <v>72</v>
      </c>
      <c r="C41" s="7" t="s">
        <v>72</v>
      </c>
      <c r="D41" s="7" t="s">
        <v>72</v>
      </c>
      <c r="E41" s="7" t="s">
        <v>72</v>
      </c>
      <c r="F41" s="7" t="s">
        <v>72</v>
      </c>
      <c r="G41" s="7" t="s">
        <v>72</v>
      </c>
      <c r="H41" s="7" t="s">
        <v>72</v>
      </c>
      <c r="I41" s="7" t="s">
        <v>72</v>
      </c>
      <c r="J41" s="7" t="s">
        <v>72</v>
      </c>
    </row>
    <row r="42" spans="1:10" x14ac:dyDescent="0.15">
      <c r="A42" s="9" t="s">
        <v>46</v>
      </c>
      <c r="B42" s="7" t="s">
        <v>72</v>
      </c>
      <c r="C42" s="7" t="s">
        <v>72</v>
      </c>
      <c r="D42" s="7" t="s">
        <v>72</v>
      </c>
      <c r="E42" s="7" t="s">
        <v>72</v>
      </c>
      <c r="F42" s="7" t="s">
        <v>72</v>
      </c>
      <c r="G42" s="7" t="s">
        <v>72</v>
      </c>
      <c r="H42" s="7" t="s">
        <v>72</v>
      </c>
      <c r="I42" s="7" t="s">
        <v>72</v>
      </c>
      <c r="J42" s="7" t="s">
        <v>72</v>
      </c>
    </row>
    <row r="43" spans="1:10" x14ac:dyDescent="0.15">
      <c r="A43" s="9" t="s">
        <v>47</v>
      </c>
      <c r="B43" s="7" t="s">
        <v>72</v>
      </c>
      <c r="C43" s="7" t="s">
        <v>72</v>
      </c>
      <c r="D43" s="7" t="s">
        <v>72</v>
      </c>
      <c r="E43" s="7" t="s">
        <v>72</v>
      </c>
      <c r="F43" s="7" t="s">
        <v>72</v>
      </c>
      <c r="G43" s="7" t="s">
        <v>72</v>
      </c>
      <c r="H43" s="7" t="s">
        <v>72</v>
      </c>
      <c r="I43" s="7" t="s">
        <v>72</v>
      </c>
      <c r="J43" s="7" t="s">
        <v>72</v>
      </c>
    </row>
    <row r="44" spans="1:10" x14ac:dyDescent="0.15">
      <c r="A44" s="9" t="s">
        <v>48</v>
      </c>
      <c r="B44" s="7" t="s">
        <v>72</v>
      </c>
      <c r="C44" s="7" t="s">
        <v>72</v>
      </c>
      <c r="D44" s="7" t="s">
        <v>72</v>
      </c>
      <c r="E44" s="7" t="s">
        <v>72</v>
      </c>
      <c r="F44" s="7" t="s">
        <v>72</v>
      </c>
      <c r="G44" s="7" t="s">
        <v>72</v>
      </c>
      <c r="H44" s="7" t="s">
        <v>72</v>
      </c>
      <c r="I44" s="7" t="s">
        <v>72</v>
      </c>
      <c r="J44" s="7" t="s">
        <v>72</v>
      </c>
    </row>
    <row r="45" spans="1:10" x14ac:dyDescent="0.15">
      <c r="A45" s="9" t="s">
        <v>49</v>
      </c>
      <c r="B45" s="7">
        <f>366312-1</f>
        <v>366311</v>
      </c>
      <c r="C45" s="7" t="s">
        <v>72</v>
      </c>
      <c r="D45" s="7" t="s">
        <v>72</v>
      </c>
      <c r="E45" s="7" t="s">
        <v>72</v>
      </c>
      <c r="F45" s="7" t="s">
        <v>72</v>
      </c>
      <c r="G45" s="7" t="s">
        <v>72</v>
      </c>
      <c r="H45" s="7" t="s">
        <v>72</v>
      </c>
      <c r="I45" s="7" t="s">
        <v>72</v>
      </c>
      <c r="J45" s="2">
        <f t="shared" si="1"/>
        <v>366311</v>
      </c>
    </row>
    <row r="46" spans="1:10" x14ac:dyDescent="0.15">
      <c r="A46" s="9" t="s">
        <v>50</v>
      </c>
      <c r="B46" s="7">
        <v>7214743</v>
      </c>
      <c r="C46" s="7" t="s">
        <v>72</v>
      </c>
      <c r="D46" s="7" t="s">
        <v>72</v>
      </c>
      <c r="E46" s="7" t="s">
        <v>72</v>
      </c>
      <c r="F46" s="7">
        <v>391575</v>
      </c>
      <c r="G46" s="7" t="s">
        <v>72</v>
      </c>
      <c r="H46" s="7" t="s">
        <v>72</v>
      </c>
      <c r="I46" s="7" t="s">
        <v>72</v>
      </c>
      <c r="J46" s="2">
        <f t="shared" si="1"/>
        <v>7606318</v>
      </c>
    </row>
    <row r="47" spans="1:10" x14ac:dyDescent="0.15">
      <c r="A47" s="9" t="s">
        <v>51</v>
      </c>
      <c r="B47" s="7">
        <v>42862338</v>
      </c>
      <c r="C47" s="7" t="s">
        <v>72</v>
      </c>
      <c r="D47" s="7" t="s">
        <v>72</v>
      </c>
      <c r="E47" s="7" t="s">
        <v>72</v>
      </c>
      <c r="F47" s="7" t="s">
        <v>72</v>
      </c>
      <c r="G47" s="7" t="s">
        <v>72</v>
      </c>
      <c r="H47" s="7" t="s">
        <v>72</v>
      </c>
      <c r="I47" s="7">
        <v>128892</v>
      </c>
      <c r="J47" s="2">
        <f t="shared" si="1"/>
        <v>42991230</v>
      </c>
    </row>
    <row r="48" spans="1:10" x14ac:dyDescent="0.15">
      <c r="A48" s="9" t="s">
        <v>52</v>
      </c>
      <c r="B48" s="7" t="s">
        <v>72</v>
      </c>
      <c r="C48" s="7" t="s">
        <v>72</v>
      </c>
      <c r="D48" s="7" t="s">
        <v>72</v>
      </c>
      <c r="E48" s="7" t="s">
        <v>72</v>
      </c>
      <c r="F48" s="7">
        <v>10543</v>
      </c>
      <c r="G48" s="7" t="s">
        <v>72</v>
      </c>
      <c r="H48" s="7" t="s">
        <v>72</v>
      </c>
      <c r="I48" s="7" t="s">
        <v>72</v>
      </c>
      <c r="J48" s="2">
        <f t="shared" si="1"/>
        <v>10543</v>
      </c>
    </row>
    <row r="49" spans="1:10" x14ac:dyDescent="0.15">
      <c r="A49" s="9" t="s">
        <v>53</v>
      </c>
      <c r="B49" s="7" t="s">
        <v>72</v>
      </c>
      <c r="C49" s="7" t="s">
        <v>72</v>
      </c>
      <c r="D49" s="7" t="s">
        <v>72</v>
      </c>
      <c r="E49" s="7" t="s">
        <v>72</v>
      </c>
      <c r="F49" s="7" t="s">
        <v>72</v>
      </c>
      <c r="G49" s="7" t="s">
        <v>72</v>
      </c>
      <c r="H49" s="7" t="s">
        <v>72</v>
      </c>
      <c r="I49" s="7" t="s">
        <v>72</v>
      </c>
      <c r="J49" s="7" t="s">
        <v>72</v>
      </c>
    </row>
    <row r="50" spans="1:10" x14ac:dyDescent="0.15">
      <c r="A50" s="9" t="s">
        <v>54</v>
      </c>
      <c r="B50" s="7" t="s">
        <v>72</v>
      </c>
      <c r="C50" s="7" t="s">
        <v>72</v>
      </c>
      <c r="D50" s="7" t="s">
        <v>72</v>
      </c>
      <c r="E50" s="7" t="s">
        <v>72</v>
      </c>
      <c r="F50" s="7" t="s">
        <v>72</v>
      </c>
      <c r="G50" s="7" t="s">
        <v>72</v>
      </c>
      <c r="H50" s="7" t="s">
        <v>72</v>
      </c>
      <c r="I50" s="7" t="s">
        <v>72</v>
      </c>
      <c r="J50" s="7" t="s">
        <v>72</v>
      </c>
    </row>
    <row r="51" spans="1:10" x14ac:dyDescent="0.15">
      <c r="A51" s="9" t="s">
        <v>55</v>
      </c>
      <c r="B51" s="7" t="s">
        <v>72</v>
      </c>
      <c r="C51" s="7" t="s">
        <v>72</v>
      </c>
      <c r="D51" s="7" t="s">
        <v>72</v>
      </c>
      <c r="E51" s="7" t="s">
        <v>72</v>
      </c>
      <c r="F51" s="7" t="s">
        <v>72</v>
      </c>
      <c r="G51" s="7" t="s">
        <v>72</v>
      </c>
      <c r="H51" s="7" t="s">
        <v>72</v>
      </c>
      <c r="I51" s="7" t="s">
        <v>72</v>
      </c>
      <c r="J51" s="7" t="s">
        <v>72</v>
      </c>
    </row>
    <row r="52" spans="1:10" x14ac:dyDescent="0.15">
      <c r="A52" s="9" t="s">
        <v>56</v>
      </c>
      <c r="B52" s="7">
        <f>504603+1</f>
        <v>504604</v>
      </c>
      <c r="C52" s="7" t="s">
        <v>72</v>
      </c>
      <c r="D52" s="7">
        <v>1519</v>
      </c>
      <c r="E52" s="7" t="s">
        <v>72</v>
      </c>
      <c r="F52" s="7" t="s">
        <v>72</v>
      </c>
      <c r="G52" s="7">
        <v>183</v>
      </c>
      <c r="H52" s="7">
        <v>0</v>
      </c>
      <c r="I52" s="7" t="s">
        <v>72</v>
      </c>
      <c r="J52" s="2">
        <f t="shared" si="1"/>
        <v>506306</v>
      </c>
    </row>
    <row r="53" spans="1:10" x14ac:dyDescent="0.15">
      <c r="A53" s="9" t="s">
        <v>57</v>
      </c>
      <c r="B53" s="7">
        <f>36093554</f>
        <v>36093554</v>
      </c>
      <c r="C53" s="7" t="s">
        <v>72</v>
      </c>
      <c r="D53" s="7" t="s">
        <v>72</v>
      </c>
      <c r="E53" s="7" t="s">
        <v>72</v>
      </c>
      <c r="F53" s="7" t="s">
        <v>72</v>
      </c>
      <c r="G53" s="7" t="s">
        <v>72</v>
      </c>
      <c r="H53" s="7" t="s">
        <v>72</v>
      </c>
      <c r="I53" s="7" t="s">
        <v>72</v>
      </c>
      <c r="J53" s="2">
        <f t="shared" si="1"/>
        <v>36093554</v>
      </c>
    </row>
    <row r="54" spans="1:10" x14ac:dyDescent="0.15">
      <c r="A54" s="9" t="s">
        <v>58</v>
      </c>
      <c r="B54" s="7" t="s">
        <v>72</v>
      </c>
      <c r="C54" s="7" t="s">
        <v>72</v>
      </c>
      <c r="D54" s="7" t="s">
        <v>72</v>
      </c>
      <c r="E54" s="7" t="s">
        <v>72</v>
      </c>
      <c r="F54" s="7" t="s">
        <v>72</v>
      </c>
      <c r="G54" s="7" t="s">
        <v>72</v>
      </c>
      <c r="H54" s="7" t="s">
        <v>72</v>
      </c>
      <c r="I54" s="7" t="s">
        <v>72</v>
      </c>
      <c r="J54" s="7" t="s">
        <v>72</v>
      </c>
    </row>
    <row r="55" spans="1:10" x14ac:dyDescent="0.15">
      <c r="A55" s="9" t="s">
        <v>59</v>
      </c>
      <c r="B55" s="7" t="s">
        <v>72</v>
      </c>
      <c r="C55" s="7" t="s">
        <v>72</v>
      </c>
      <c r="D55" s="7" t="s">
        <v>72</v>
      </c>
      <c r="E55" s="7" t="s">
        <v>72</v>
      </c>
      <c r="F55" s="7" t="s">
        <v>72</v>
      </c>
      <c r="G55" s="7" t="s">
        <v>72</v>
      </c>
      <c r="H55" s="7" t="s">
        <v>72</v>
      </c>
      <c r="I55" s="7" t="s">
        <v>72</v>
      </c>
      <c r="J55" s="7" t="s">
        <v>72</v>
      </c>
    </row>
    <row r="56" spans="1:10" x14ac:dyDescent="0.15">
      <c r="A56" s="9" t="s">
        <v>60</v>
      </c>
      <c r="B56" s="7">
        <f>357771-1</f>
        <v>357770</v>
      </c>
      <c r="C56" s="7" t="s">
        <v>72</v>
      </c>
      <c r="D56" s="7" t="s">
        <v>72</v>
      </c>
      <c r="E56" s="7" t="s">
        <v>72</v>
      </c>
      <c r="F56" s="7" t="s">
        <v>72</v>
      </c>
      <c r="G56" s="7" t="s">
        <v>72</v>
      </c>
      <c r="H56" s="7" t="s">
        <v>72</v>
      </c>
      <c r="I56" s="7" t="s">
        <v>72</v>
      </c>
      <c r="J56" s="2">
        <f t="shared" si="1"/>
        <v>357770</v>
      </c>
    </row>
    <row r="57" spans="1:10" x14ac:dyDescent="0.15">
      <c r="A57" s="9" t="s">
        <v>61</v>
      </c>
      <c r="B57" s="7">
        <f>30136+1</f>
        <v>30137</v>
      </c>
      <c r="C57" s="7" t="s">
        <v>72</v>
      </c>
      <c r="D57" s="7" t="s">
        <v>72</v>
      </c>
      <c r="E57" s="7" t="s">
        <v>72</v>
      </c>
      <c r="F57" s="7">
        <v>633059</v>
      </c>
      <c r="G57" s="7" t="s">
        <v>72</v>
      </c>
      <c r="H57" s="7" t="s">
        <v>72</v>
      </c>
      <c r="I57" s="7" t="s">
        <v>72</v>
      </c>
      <c r="J57" s="2">
        <f t="shared" si="1"/>
        <v>663196</v>
      </c>
    </row>
    <row r="58" spans="1:10" x14ac:dyDescent="0.15">
      <c r="A58" s="9" t="s">
        <v>62</v>
      </c>
      <c r="B58" s="7" t="s">
        <v>72</v>
      </c>
      <c r="C58" s="7" t="s">
        <v>72</v>
      </c>
      <c r="D58" s="7" t="s">
        <v>72</v>
      </c>
      <c r="E58" s="7" t="s">
        <v>72</v>
      </c>
      <c r="F58" s="7">
        <v>1959832</v>
      </c>
      <c r="G58" s="7" t="s">
        <v>72</v>
      </c>
      <c r="H58" s="7" t="s">
        <v>72</v>
      </c>
      <c r="I58" s="7">
        <v>100830</v>
      </c>
      <c r="J58" s="2">
        <f t="shared" si="1"/>
        <v>2060662</v>
      </c>
    </row>
    <row r="59" spans="1:10" x14ac:dyDescent="0.15">
      <c r="A59" s="9" t="s">
        <v>63</v>
      </c>
      <c r="B59" s="7">
        <f>32299+6602927</f>
        <v>6635226</v>
      </c>
      <c r="C59" s="7" t="s">
        <v>72</v>
      </c>
      <c r="D59" s="7" t="s">
        <v>72</v>
      </c>
      <c r="E59" s="7" t="s">
        <v>72</v>
      </c>
      <c r="F59" s="7">
        <v>61927</v>
      </c>
      <c r="G59" s="7" t="s">
        <v>72</v>
      </c>
      <c r="H59" s="7" t="s">
        <v>72</v>
      </c>
      <c r="I59" s="7" t="s">
        <v>72</v>
      </c>
      <c r="J59" s="2">
        <f t="shared" si="1"/>
        <v>6697153</v>
      </c>
    </row>
    <row r="60" spans="1:10" x14ac:dyDescent="0.15">
      <c r="A60" s="9" t="s">
        <v>64</v>
      </c>
      <c r="B60" s="7" t="s">
        <v>72</v>
      </c>
      <c r="C60" s="7" t="s">
        <v>72</v>
      </c>
      <c r="D60" s="7" t="s">
        <v>72</v>
      </c>
      <c r="E60" s="7" t="s">
        <v>72</v>
      </c>
      <c r="F60" s="7" t="s">
        <v>72</v>
      </c>
      <c r="G60" s="7" t="s">
        <v>72</v>
      </c>
      <c r="H60" s="7" t="s">
        <v>72</v>
      </c>
      <c r="I60" s="7" t="s">
        <v>72</v>
      </c>
      <c r="J60" s="7" t="s">
        <v>72</v>
      </c>
    </row>
    <row r="61" spans="1:10" x14ac:dyDescent="0.15">
      <c r="A61" s="9" t="s">
        <v>65</v>
      </c>
      <c r="B61" s="7">
        <v>326413</v>
      </c>
      <c r="C61" s="7" t="s">
        <v>72</v>
      </c>
      <c r="D61" s="7" t="s">
        <v>72</v>
      </c>
      <c r="E61" s="7" t="s">
        <v>72</v>
      </c>
      <c r="F61" s="7" t="s">
        <v>72</v>
      </c>
      <c r="G61" s="7" t="s">
        <v>72</v>
      </c>
      <c r="H61" s="7" t="s">
        <v>72</v>
      </c>
      <c r="I61" s="7" t="s">
        <v>72</v>
      </c>
      <c r="J61" s="2">
        <f t="shared" si="1"/>
        <v>326413</v>
      </c>
    </row>
    <row r="62" spans="1:10" x14ac:dyDescent="0.15">
      <c r="A62" s="9" t="s">
        <v>66</v>
      </c>
      <c r="B62" s="7">
        <f>SUM(B63:B65)</f>
        <v>4040944</v>
      </c>
      <c r="C62" s="7">
        <f t="shared" ref="C62:I62" si="3">SUM(C63:C65)</f>
        <v>285620</v>
      </c>
      <c r="D62" s="7">
        <f t="shared" si="3"/>
        <v>31230</v>
      </c>
      <c r="E62" s="7">
        <f t="shared" si="3"/>
        <v>68590</v>
      </c>
      <c r="F62" s="7">
        <f t="shared" si="3"/>
        <v>144922</v>
      </c>
      <c r="G62" s="7">
        <f t="shared" si="3"/>
        <v>456292</v>
      </c>
      <c r="H62" s="7">
        <f t="shared" si="3"/>
        <v>144821</v>
      </c>
      <c r="I62" s="7">
        <f t="shared" si="3"/>
        <v>955</v>
      </c>
      <c r="J62" s="2">
        <f t="shared" si="1"/>
        <v>5173374</v>
      </c>
    </row>
    <row r="63" spans="1:10" x14ac:dyDescent="0.15">
      <c r="A63" s="9" t="s">
        <v>67</v>
      </c>
      <c r="B63" s="7">
        <f>1212317+2707989</f>
        <v>3920306</v>
      </c>
      <c r="C63" s="7" t="s">
        <v>72</v>
      </c>
      <c r="D63" s="7" t="s">
        <v>72</v>
      </c>
      <c r="E63" s="7">
        <f>53582-1</f>
        <v>53581</v>
      </c>
      <c r="F63" s="7">
        <v>14187</v>
      </c>
      <c r="G63" s="7" t="s">
        <v>72</v>
      </c>
      <c r="H63" s="7" t="s">
        <v>72</v>
      </c>
      <c r="I63" s="7" t="s">
        <v>72</v>
      </c>
      <c r="J63" s="2">
        <f t="shared" si="1"/>
        <v>3988074</v>
      </c>
    </row>
    <row r="64" spans="1:10" x14ac:dyDescent="0.15">
      <c r="A64" s="9" t="s">
        <v>68</v>
      </c>
      <c r="B64" s="7">
        <f>63751+20245+36642</f>
        <v>120638</v>
      </c>
      <c r="C64" s="7">
        <v>62130</v>
      </c>
      <c r="D64" s="7">
        <f>31215+15</f>
        <v>31230</v>
      </c>
      <c r="E64" s="7">
        <f>12375+2276+1+357</f>
        <v>15009</v>
      </c>
      <c r="F64" s="7">
        <f>117376+13359</f>
        <v>130735</v>
      </c>
      <c r="G64" s="7">
        <v>456292</v>
      </c>
      <c r="H64" s="7">
        <f>142154+2667</f>
        <v>144821</v>
      </c>
      <c r="I64" s="7">
        <v>955</v>
      </c>
      <c r="J64" s="2">
        <f t="shared" si="1"/>
        <v>961810</v>
      </c>
    </row>
    <row r="65" spans="1:10" x14ac:dyDescent="0.15">
      <c r="A65" s="9" t="s">
        <v>69</v>
      </c>
      <c r="B65" s="7" t="s">
        <v>72</v>
      </c>
      <c r="C65" s="7">
        <v>223490</v>
      </c>
      <c r="D65" s="7" t="s">
        <v>72</v>
      </c>
      <c r="E65" s="7" t="s">
        <v>72</v>
      </c>
      <c r="F65" s="7">
        <v>0</v>
      </c>
      <c r="G65" s="7" t="s">
        <v>72</v>
      </c>
      <c r="H65" s="7" t="s">
        <v>72</v>
      </c>
      <c r="I65" s="7" t="s">
        <v>72</v>
      </c>
      <c r="J65" s="2">
        <f t="shared" si="1"/>
        <v>223490</v>
      </c>
    </row>
    <row r="66" spans="1:10" x14ac:dyDescent="0.15">
      <c r="A66" s="9" t="s">
        <v>70</v>
      </c>
      <c r="B66" s="7">
        <f>B6+B17+B62</f>
        <v>105820076</v>
      </c>
      <c r="C66" s="7">
        <f t="shared" ref="C66:J66" si="4">C6+C17+C62</f>
        <v>12398189</v>
      </c>
      <c r="D66" s="7">
        <f t="shared" si="4"/>
        <v>3327614</v>
      </c>
      <c r="E66" s="7">
        <f t="shared" si="4"/>
        <v>5456384</v>
      </c>
      <c r="F66" s="7">
        <f t="shared" si="4"/>
        <v>7449467</v>
      </c>
      <c r="G66" s="7">
        <f t="shared" si="4"/>
        <v>1208260</v>
      </c>
      <c r="H66" s="7">
        <f t="shared" si="4"/>
        <v>6845871</v>
      </c>
      <c r="I66" s="7">
        <f t="shared" si="4"/>
        <v>231282</v>
      </c>
      <c r="J66" s="7">
        <f t="shared" si="4"/>
        <v>142737143</v>
      </c>
    </row>
    <row r="67" spans="1:10" x14ac:dyDescent="0.15">
      <c r="D67" s="11"/>
      <c r="E67" s="11"/>
      <c r="F67" s="11"/>
      <c r="G67" s="11"/>
      <c r="H67" s="11"/>
      <c r="I67" s="11"/>
    </row>
  </sheetData>
  <mergeCells count="1">
    <mergeCell ref="A1:J1"/>
  </mergeCells>
  <phoneticPr fontId="5"/>
  <pageMargins left="0.3888888888888889" right="0.3888888888888889" top="0.3888888888888889" bottom="0.3888888888888889" header="0.19444444444444445" footer="0.19444444444444445"/>
  <pageSetup paperSize="9" scale="74" fitToHeight="0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有形固定資産の明細</vt:lpstr>
      <vt:lpstr>有形固定資産に係る行政目的別の明細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綱澤　友也</dc:creator>
  <cp:lastModifiedBy>綱澤　友也</cp:lastModifiedBy>
  <cp:lastPrinted>2022-02-03T07:38:30Z</cp:lastPrinted>
  <dcterms:modified xsi:type="dcterms:W3CDTF">2022-02-03T07:43:59Z</dcterms:modified>
</cp:coreProperties>
</file>