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X:\000-0000-00_データ交換\00054-00_危機管理室\8.避難確保計画\ホームページ\"/>
    </mc:Choice>
  </mc:AlternateContent>
  <bookViews>
    <workbookView xWindow="0" yWindow="0" windowWidth="17835" windowHeight="6285"/>
  </bookViews>
  <sheets>
    <sheet name="入力シート" sheetId="1" r:id="rId1"/>
    <sheet name="出力シート（タイムライン）" sheetId="4" r:id="rId2"/>
    <sheet name="出力シート（避難確保計画）" sheetId="2" r:id="rId3"/>
  </sheets>
  <definedNames>
    <definedName name="_xlnm.Print_Area" localSheetId="1">'出力シート（タイムライン）'!$A$1:$W$88</definedName>
    <definedName name="_xlnm.Print_Area" localSheetId="2">'出力シート（避難確保計画）'!$A$1:$J$316</definedName>
    <definedName name="_xlnm.Print_Area" localSheetId="0">入力シート!$A$1:$J$353</definedName>
    <definedName name="_xlnm.Print_Titles" localSheetId="1">'出力シート（タイムライン）'!$1:$4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70" i="2" l="1"/>
  <c r="F70" i="2"/>
  <c r="D201" i="2" l="1"/>
  <c r="D134" i="2" l="1"/>
  <c r="D133" i="2"/>
  <c r="D203" i="2"/>
  <c r="A49" i="2" l="1"/>
  <c r="A37" i="2" l="1"/>
  <c r="L211" i="2"/>
  <c r="A311" i="2" l="1"/>
  <c r="M162" i="2" l="1"/>
  <c r="M151" i="2"/>
  <c r="B57" i="4" l="1"/>
  <c r="B56" i="4"/>
  <c r="B55" i="4"/>
  <c r="B54" i="4"/>
  <c r="B228" i="2" l="1"/>
  <c r="C16" i="4"/>
  <c r="B76" i="2"/>
  <c r="A6" i="4"/>
  <c r="D71" i="2"/>
  <c r="D69" i="2"/>
  <c r="B71" i="2"/>
  <c r="B69" i="2"/>
  <c r="A55" i="2"/>
  <c r="F247" i="2" l="1"/>
  <c r="I248" i="2"/>
  <c r="I247" i="2"/>
  <c r="H247" i="2"/>
  <c r="H248" i="2"/>
  <c r="N33" i="4" l="1"/>
  <c r="L38" i="4"/>
  <c r="K38" i="4"/>
  <c r="N34" i="4"/>
  <c r="N39" i="4" s="1"/>
  <c r="K35" i="4"/>
  <c r="K36" i="4"/>
  <c r="N37" i="4"/>
  <c r="K37" i="4"/>
  <c r="N27" i="4"/>
  <c r="N32" i="4"/>
  <c r="N31" i="4"/>
  <c r="N30" i="4"/>
  <c r="N29" i="4"/>
  <c r="N28" i="4"/>
  <c r="K32" i="4"/>
  <c r="K31" i="4"/>
  <c r="K30" i="4"/>
  <c r="K29" i="4"/>
  <c r="K28" i="4"/>
  <c r="K27" i="4"/>
  <c r="AC163" i="1" l="1"/>
  <c r="AC164" i="1"/>
  <c r="AC165" i="1"/>
  <c r="AC166" i="1"/>
  <c r="AC167" i="1"/>
  <c r="AC168" i="1"/>
  <c r="AC169" i="1"/>
  <c r="AC172" i="1"/>
  <c r="AC173" i="1"/>
  <c r="AC174" i="1"/>
  <c r="AC175" i="1"/>
  <c r="AC176" i="1"/>
  <c r="AC177" i="1"/>
  <c r="AC178" i="1"/>
  <c r="AC179" i="1"/>
  <c r="AC180" i="1"/>
  <c r="AC181" i="1"/>
  <c r="AC182" i="1"/>
  <c r="AC183" i="1"/>
  <c r="AC184" i="1"/>
  <c r="AC162" i="1"/>
  <c r="AC171" i="1"/>
  <c r="AC213" i="1"/>
  <c r="AC212" i="1"/>
  <c r="AC202" i="1"/>
  <c r="AC201" i="1"/>
  <c r="AC225" i="1"/>
  <c r="AC226" i="1"/>
  <c r="AC227" i="1"/>
  <c r="AC228" i="1"/>
  <c r="AC229" i="1"/>
  <c r="AC224" i="1"/>
  <c r="AC223" i="1"/>
  <c r="AC214" i="1"/>
  <c r="AC215" i="1"/>
  <c r="AC216" i="1"/>
  <c r="AC217" i="1"/>
  <c r="AC218" i="1"/>
  <c r="AC219" i="1"/>
  <c r="AC220" i="1"/>
  <c r="AC221" i="1"/>
  <c r="AC222" i="1"/>
  <c r="AC204" i="1"/>
  <c r="AC205" i="1"/>
  <c r="AC206" i="1"/>
  <c r="AC207" i="1"/>
  <c r="AC208" i="1"/>
  <c r="AC209" i="1"/>
  <c r="AC210" i="1"/>
  <c r="AC211" i="1"/>
  <c r="AC203" i="1"/>
  <c r="V225" i="1" l="1"/>
  <c r="W225" i="1"/>
  <c r="X225" i="1"/>
  <c r="V226" i="1"/>
  <c r="W226" i="1"/>
  <c r="X226" i="1"/>
  <c r="V227" i="1"/>
  <c r="W227" i="1"/>
  <c r="X227" i="1"/>
  <c r="V228" i="1"/>
  <c r="W228" i="1"/>
  <c r="X228" i="1"/>
  <c r="V229" i="1"/>
  <c r="W229" i="1"/>
  <c r="X229" i="1"/>
  <c r="V203" i="1"/>
  <c r="W203" i="1"/>
  <c r="X203" i="1"/>
  <c r="V204" i="1"/>
  <c r="W204" i="1"/>
  <c r="X204" i="1"/>
  <c r="V205" i="1"/>
  <c r="W205" i="1"/>
  <c r="X205" i="1"/>
  <c r="V206" i="1"/>
  <c r="W206" i="1"/>
  <c r="X206" i="1"/>
  <c r="V207" i="1"/>
  <c r="W207" i="1"/>
  <c r="X207" i="1"/>
  <c r="V208" i="1"/>
  <c r="W208" i="1"/>
  <c r="X208" i="1"/>
  <c r="V209" i="1"/>
  <c r="W209" i="1"/>
  <c r="X209" i="1"/>
  <c r="V210" i="1"/>
  <c r="W210" i="1"/>
  <c r="X210" i="1"/>
  <c r="V211" i="1"/>
  <c r="W211" i="1"/>
  <c r="X211" i="1"/>
  <c r="V214" i="1"/>
  <c r="W214" i="1"/>
  <c r="X214" i="1"/>
  <c r="V215" i="1"/>
  <c r="W215" i="1"/>
  <c r="X215" i="1"/>
  <c r="V216" i="1"/>
  <c r="W216" i="1"/>
  <c r="X216" i="1"/>
  <c r="V217" i="1"/>
  <c r="W217" i="1"/>
  <c r="X217" i="1"/>
  <c r="V218" i="1"/>
  <c r="W218" i="1"/>
  <c r="X218" i="1"/>
  <c r="V219" i="1"/>
  <c r="W219" i="1"/>
  <c r="X219" i="1"/>
  <c r="V220" i="1"/>
  <c r="W220" i="1"/>
  <c r="X220" i="1"/>
  <c r="V221" i="1"/>
  <c r="W221" i="1"/>
  <c r="X221" i="1"/>
  <c r="V222" i="1"/>
  <c r="W222" i="1"/>
  <c r="X222" i="1"/>
  <c r="V213" i="1"/>
  <c r="W213" i="1"/>
  <c r="X213" i="1"/>
  <c r="AB213" i="1"/>
  <c r="V212" i="1"/>
  <c r="W212" i="1"/>
  <c r="Z212" i="1" s="1"/>
  <c r="X212" i="1"/>
  <c r="AC195" i="1"/>
  <c r="AC196" i="1"/>
  <c r="AC197" i="1"/>
  <c r="AC198" i="1"/>
  <c r="AC199" i="1"/>
  <c r="AC194" i="1"/>
  <c r="AC189" i="1"/>
  <c r="AC190" i="1"/>
  <c r="AC191" i="1"/>
  <c r="AC192" i="1"/>
  <c r="AC193" i="1"/>
  <c r="V188" i="1"/>
  <c r="W188" i="1"/>
  <c r="X188" i="1"/>
  <c r="V189" i="1"/>
  <c r="W189" i="1"/>
  <c r="X189" i="1"/>
  <c r="V190" i="1"/>
  <c r="W190" i="1"/>
  <c r="X190" i="1"/>
  <c r="V191" i="1"/>
  <c r="W191" i="1"/>
  <c r="X191" i="1"/>
  <c r="V192" i="1"/>
  <c r="W192" i="1"/>
  <c r="X192" i="1"/>
  <c r="V193" i="1"/>
  <c r="W193" i="1"/>
  <c r="X193" i="1"/>
  <c r="V194" i="1"/>
  <c r="W194" i="1"/>
  <c r="X194" i="1"/>
  <c r="V195" i="1"/>
  <c r="W195" i="1"/>
  <c r="X195" i="1"/>
  <c r="V196" i="1"/>
  <c r="W196" i="1"/>
  <c r="X196" i="1"/>
  <c r="V197" i="1"/>
  <c r="W197" i="1"/>
  <c r="X197" i="1"/>
  <c r="V198" i="1"/>
  <c r="W198" i="1"/>
  <c r="X198" i="1"/>
  <c r="V199" i="1"/>
  <c r="W199" i="1"/>
  <c r="X199" i="1"/>
  <c r="V173" i="1"/>
  <c r="W173" i="1"/>
  <c r="X173" i="1"/>
  <c r="V174" i="1"/>
  <c r="W174" i="1"/>
  <c r="X174" i="1"/>
  <c r="V175" i="1"/>
  <c r="W175" i="1"/>
  <c r="X175" i="1"/>
  <c r="V176" i="1"/>
  <c r="W176" i="1"/>
  <c r="X176" i="1"/>
  <c r="V177" i="1"/>
  <c r="W177" i="1"/>
  <c r="X177" i="1"/>
  <c r="V178" i="1"/>
  <c r="W178" i="1"/>
  <c r="X178" i="1"/>
  <c r="V179" i="1"/>
  <c r="W179" i="1"/>
  <c r="X179" i="1"/>
  <c r="V180" i="1"/>
  <c r="W180" i="1"/>
  <c r="X180" i="1"/>
  <c r="V181" i="1"/>
  <c r="W181" i="1"/>
  <c r="X181" i="1"/>
  <c r="V182" i="1"/>
  <c r="W182" i="1"/>
  <c r="X182" i="1"/>
  <c r="V183" i="1"/>
  <c r="W183" i="1"/>
  <c r="X183" i="1"/>
  <c r="V184" i="1"/>
  <c r="W184" i="1"/>
  <c r="X184" i="1"/>
  <c r="AB166" i="1"/>
  <c r="AB167" i="1" s="1"/>
  <c r="V163" i="1"/>
  <c r="W163" i="1"/>
  <c r="X163" i="1"/>
  <c r="V164" i="1"/>
  <c r="W164" i="1"/>
  <c r="X164" i="1"/>
  <c r="V165" i="1"/>
  <c r="W165" i="1"/>
  <c r="X165" i="1"/>
  <c r="Z213" i="1" l="1"/>
  <c r="Q76" i="4" s="1"/>
  <c r="G169" i="2" s="1"/>
  <c r="Y213" i="1"/>
  <c r="M76" i="4" s="1"/>
  <c r="A169" i="2" s="1"/>
  <c r="AB214" i="1"/>
  <c r="AB215" i="1" s="1"/>
  <c r="AB216" i="1" s="1"/>
  <c r="AB217" i="1" s="1"/>
  <c r="AB218" i="1" s="1"/>
  <c r="AB219" i="1" s="1"/>
  <c r="AB220" i="1" s="1"/>
  <c r="AB221" i="1" s="1"/>
  <c r="AB222" i="1" s="1"/>
  <c r="Z222" i="1" s="1"/>
  <c r="AA213" i="1"/>
  <c r="U76" i="4" s="1"/>
  <c r="I169" i="2" s="1"/>
  <c r="AB168" i="1"/>
  <c r="M142" i="2"/>
  <c r="M143" i="2"/>
  <c r="M145" i="2"/>
  <c r="L145" i="2" s="1"/>
  <c r="A19" i="4"/>
  <c r="Z221" i="1" l="1"/>
  <c r="Y218" i="1"/>
  <c r="M81" i="4" s="1"/>
  <c r="A174" i="2" s="1"/>
  <c r="Y217" i="1"/>
  <c r="M80" i="4" s="1"/>
  <c r="A173" i="2" s="1"/>
  <c r="Y216" i="1"/>
  <c r="M79" i="4" s="1"/>
  <c r="A172" i="2" s="1"/>
  <c r="Z220" i="1"/>
  <c r="Z219" i="1"/>
  <c r="Y222" i="1"/>
  <c r="Z214" i="1"/>
  <c r="Q77" i="4" s="1"/>
  <c r="G170" i="2" s="1"/>
  <c r="Y215" i="1"/>
  <c r="M78" i="4" s="1"/>
  <c r="A171" i="2" s="1"/>
  <c r="Z218" i="1"/>
  <c r="Q81" i="4" s="1"/>
  <c r="G174" i="2" s="1"/>
  <c r="Y221" i="1"/>
  <c r="Y214" i="1"/>
  <c r="M77" i="4" s="1"/>
  <c r="A170" i="2" s="1"/>
  <c r="Z217" i="1"/>
  <c r="Q80" i="4" s="1"/>
  <c r="G173" i="2" s="1"/>
  <c r="Y220" i="1"/>
  <c r="Z215" i="1"/>
  <c r="Q78" i="4" s="1"/>
  <c r="G171" i="2" s="1"/>
  <c r="Y219" i="1"/>
  <c r="Z216" i="1"/>
  <c r="Q79" i="4" s="1"/>
  <c r="G172" i="2" s="1"/>
  <c r="AA216" i="1"/>
  <c r="U79" i="4" s="1"/>
  <c r="I172" i="2" s="1"/>
  <c r="AA214" i="1"/>
  <c r="U77" i="4" s="1"/>
  <c r="I170" i="2" s="1"/>
  <c r="AA217" i="1"/>
  <c r="U80" i="4" s="1"/>
  <c r="I173" i="2" s="1"/>
  <c r="AA218" i="1"/>
  <c r="U81" i="4" s="1"/>
  <c r="I174" i="2" s="1"/>
  <c r="AA219" i="1"/>
  <c r="AA220" i="1"/>
  <c r="AA215" i="1"/>
  <c r="U78" i="4" s="1"/>
  <c r="I171" i="2" s="1"/>
  <c r="AA221" i="1"/>
  <c r="AA222" i="1"/>
  <c r="AB169" i="1"/>
  <c r="Q141" i="2"/>
  <c r="W224" i="1"/>
  <c r="X224" i="1"/>
  <c r="V224" i="1"/>
  <c r="X223" i="1"/>
  <c r="AA223" i="1" s="1"/>
  <c r="U82" i="4" s="1"/>
  <c r="I175" i="2" s="1"/>
  <c r="W223" i="1"/>
  <c r="Z223" i="1" s="1"/>
  <c r="V223" i="1"/>
  <c r="X202" i="1"/>
  <c r="W202" i="1"/>
  <c r="V202" i="1"/>
  <c r="X201" i="1"/>
  <c r="W201" i="1"/>
  <c r="V201" i="1"/>
  <c r="Y212" i="1" l="1"/>
  <c r="AA212" i="1"/>
  <c r="U75" i="4" s="1"/>
  <c r="I168" i="2" s="1"/>
  <c r="Y223" i="1"/>
  <c r="AC187" i="1" l="1"/>
  <c r="AC188" i="1"/>
  <c r="AC186" i="1"/>
  <c r="V187" i="1"/>
  <c r="W187" i="1"/>
  <c r="X187" i="1"/>
  <c r="W186" i="1"/>
  <c r="X186" i="1"/>
  <c r="V186" i="1"/>
  <c r="V172" i="1"/>
  <c r="W172" i="1"/>
  <c r="X172" i="1"/>
  <c r="W171" i="1"/>
  <c r="X171" i="1"/>
  <c r="V171" i="1"/>
  <c r="AB171" i="1"/>
  <c r="AB186" i="1"/>
  <c r="W162" i="1"/>
  <c r="Z162" i="1" s="1"/>
  <c r="X162" i="1"/>
  <c r="W166" i="1"/>
  <c r="X166" i="1"/>
  <c r="W167" i="1"/>
  <c r="X167" i="1"/>
  <c r="W168" i="1"/>
  <c r="X168" i="1"/>
  <c r="W169" i="1"/>
  <c r="X169" i="1"/>
  <c r="V166" i="1"/>
  <c r="V167" i="1"/>
  <c r="V168" i="1"/>
  <c r="V169" i="1"/>
  <c r="V162" i="1"/>
  <c r="Z171" i="1" l="1"/>
  <c r="Q48" i="4" s="1"/>
  <c r="G141" i="2" s="1"/>
  <c r="AA163" i="1"/>
  <c r="AA164" i="1"/>
  <c r="AA165" i="1"/>
  <c r="AA166" i="1"/>
  <c r="AA167" i="1"/>
  <c r="AA168" i="1"/>
  <c r="AA169" i="1"/>
  <c r="Z164" i="1"/>
  <c r="Z163" i="1"/>
  <c r="Z166" i="1"/>
  <c r="Z165" i="1"/>
  <c r="Z168" i="1"/>
  <c r="Z167" i="1"/>
  <c r="Z169" i="1"/>
  <c r="Y164" i="1"/>
  <c r="M45" i="4" s="1"/>
  <c r="Y163" i="1"/>
  <c r="M44" i="4" s="1"/>
  <c r="Y167" i="1"/>
  <c r="Y166" i="1"/>
  <c r="M47" i="4" s="1"/>
  <c r="Y165" i="1"/>
  <c r="M46" i="4" s="1"/>
  <c r="Y168" i="1"/>
  <c r="Y169" i="1"/>
  <c r="Y162" i="1"/>
  <c r="M43" i="4" s="1"/>
  <c r="AA186" i="1"/>
  <c r="U58" i="4" s="1"/>
  <c r="I150" i="2" s="1"/>
  <c r="AB172" i="1"/>
  <c r="Z172" i="1" s="1"/>
  <c r="Y186" i="1"/>
  <c r="M58" i="4" s="1"/>
  <c r="A150" i="2" s="1"/>
  <c r="AA171" i="1"/>
  <c r="U48" i="4" s="1"/>
  <c r="I141" i="2" s="1"/>
  <c r="Y171" i="1"/>
  <c r="M48" i="4" s="1"/>
  <c r="A141" i="2" s="1"/>
  <c r="Z186" i="1"/>
  <c r="Q58" i="4" s="1"/>
  <c r="Q43" i="4"/>
  <c r="AA162" i="1"/>
  <c r="E26" i="4"/>
  <c r="F26" i="4"/>
  <c r="D26" i="4"/>
  <c r="G25" i="4"/>
  <c r="D25" i="4"/>
  <c r="D23" i="4"/>
  <c r="E24" i="4"/>
  <c r="G23" i="4"/>
  <c r="A26" i="4"/>
  <c r="A25" i="4"/>
  <c r="AB187" i="1" l="1"/>
  <c r="Y172" i="1"/>
  <c r="M49" i="4" s="1"/>
  <c r="A142" i="2" s="1"/>
  <c r="Q49" i="4"/>
  <c r="G142" i="2" s="1"/>
  <c r="AB173" i="1"/>
  <c r="Z173" i="1" s="1"/>
  <c r="AA172" i="1"/>
  <c r="G150" i="2"/>
  <c r="U44" i="4"/>
  <c r="Q44" i="4"/>
  <c r="AB188" i="1" l="1"/>
  <c r="Z188" i="1" s="1"/>
  <c r="Q60" i="4" s="1"/>
  <c r="Z187" i="1"/>
  <c r="Q59" i="4" s="1"/>
  <c r="G151" i="2" s="1"/>
  <c r="U49" i="4"/>
  <c r="I142" i="2" s="1"/>
  <c r="Y187" i="1"/>
  <c r="M59" i="4" s="1"/>
  <c r="A151" i="2" s="1"/>
  <c r="AA187" i="1"/>
  <c r="U59" i="4" s="1"/>
  <c r="I151" i="2" s="1"/>
  <c r="AB174" i="1"/>
  <c r="Z174" i="1" s="1"/>
  <c r="Y173" i="1"/>
  <c r="M50" i="4" s="1"/>
  <c r="Q50" i="4"/>
  <c r="G143" i="2" s="1"/>
  <c r="AA173" i="1"/>
  <c r="U50" i="4" s="1"/>
  <c r="AB189" i="1"/>
  <c r="Z189" i="1" s="1"/>
  <c r="Y188" i="1"/>
  <c r="M60" i="4" s="1"/>
  <c r="A152" i="2" s="1"/>
  <c r="AA188" i="1"/>
  <c r="U60" i="4" s="1"/>
  <c r="I152" i="2" s="1"/>
  <c r="Q45" i="4"/>
  <c r="AA170" i="1"/>
  <c r="Z170" i="1"/>
  <c r="Y170" i="1"/>
  <c r="B80" i="4"/>
  <c r="B79" i="4"/>
  <c r="B78" i="4"/>
  <c r="B77" i="4"/>
  <c r="B72" i="4"/>
  <c r="B71" i="4"/>
  <c r="B70" i="4"/>
  <c r="B69" i="4"/>
  <c r="N41" i="4"/>
  <c r="N26" i="4"/>
  <c r="K26" i="4"/>
  <c r="N25" i="4"/>
  <c r="K25" i="4"/>
  <c r="N24" i="4"/>
  <c r="K24" i="4"/>
  <c r="A24" i="4"/>
  <c r="R23" i="4"/>
  <c r="N23" i="4"/>
  <c r="K23" i="4"/>
  <c r="A23" i="4"/>
  <c r="A16" i="4"/>
  <c r="S3" i="4"/>
  <c r="R2" i="4"/>
  <c r="B300" i="2"/>
  <c r="Q39" i="4" s="1"/>
  <c r="L299" i="2"/>
  <c r="D247" i="2"/>
  <c r="AB175" i="1" l="1"/>
  <c r="Z175" i="1" s="1"/>
  <c r="Y174" i="1"/>
  <c r="M51" i="4" s="1"/>
  <c r="Q51" i="4"/>
  <c r="G144" i="2" s="1"/>
  <c r="AA174" i="1"/>
  <c r="U51" i="4" s="1"/>
  <c r="G152" i="2"/>
  <c r="AB190" i="1"/>
  <c r="Z190" i="1" s="1"/>
  <c r="Q62" i="4" s="1"/>
  <c r="AA189" i="1"/>
  <c r="U61" i="4" s="1"/>
  <c r="I153" i="2" s="1"/>
  <c r="Y189" i="1"/>
  <c r="M61" i="4" s="1"/>
  <c r="A153" i="2" s="1"/>
  <c r="Q61" i="4"/>
  <c r="U45" i="4"/>
  <c r="AB201" i="1"/>
  <c r="Z201" i="1" s="1"/>
  <c r="U43" i="4"/>
  <c r="L204" i="2"/>
  <c r="AB176" i="1" l="1"/>
  <c r="Z176" i="1" s="1"/>
  <c r="Q52" i="4"/>
  <c r="G145" i="2" s="1"/>
  <c r="Y175" i="1"/>
  <c r="M52" i="4" s="1"/>
  <c r="AA175" i="1"/>
  <c r="U52" i="4" s="1"/>
  <c r="G153" i="2"/>
  <c r="AB191" i="1"/>
  <c r="Z191" i="1" s="1"/>
  <c r="Q63" i="4" s="1"/>
  <c r="Y190" i="1"/>
  <c r="M62" i="4" s="1"/>
  <c r="AA190" i="1"/>
  <c r="U62" i="4" s="1"/>
  <c r="I154" i="2" s="1"/>
  <c r="Y201" i="1"/>
  <c r="M68" i="4" s="1"/>
  <c r="A161" i="2" s="1"/>
  <c r="Q68" i="4"/>
  <c r="G161" i="2" s="1"/>
  <c r="AA201" i="1"/>
  <c r="U68" i="4" s="1"/>
  <c r="I161" i="2" s="1"/>
  <c r="Q47" i="4"/>
  <c r="Q46" i="4"/>
  <c r="U46" i="4"/>
  <c r="AB202" i="1"/>
  <c r="AA202" i="1" l="1"/>
  <c r="U69" i="4" s="1"/>
  <c r="I162" i="2" s="1"/>
  <c r="Z202" i="1"/>
  <c r="Q69" i="4" s="1"/>
  <c r="G162" i="2" s="1"/>
  <c r="AB177" i="1"/>
  <c r="Z177" i="1" s="1"/>
  <c r="Y176" i="1"/>
  <c r="M53" i="4" s="1"/>
  <c r="Q53" i="4"/>
  <c r="G146" i="2" s="1"/>
  <c r="AA176" i="1"/>
  <c r="U53" i="4" s="1"/>
  <c r="AB192" i="1"/>
  <c r="Z192" i="1" s="1"/>
  <c r="Q64" i="4" s="1"/>
  <c r="AA191" i="1"/>
  <c r="U63" i="4" s="1"/>
  <c r="I155" i="2" s="1"/>
  <c r="Y191" i="1"/>
  <c r="M63" i="4" s="1"/>
  <c r="Y202" i="1"/>
  <c r="U47" i="4"/>
  <c r="AB203" i="1"/>
  <c r="AB204" i="1" l="1"/>
  <c r="AB205" i="1" s="1"/>
  <c r="Z203" i="1"/>
  <c r="AB178" i="1"/>
  <c r="Z178" i="1" s="1"/>
  <c r="Q54" i="4"/>
  <c r="G147" i="2" s="1"/>
  <c r="Y177" i="1"/>
  <c r="M54" i="4" s="1"/>
  <c r="AA177" i="1"/>
  <c r="U54" i="4" s="1"/>
  <c r="AB193" i="1"/>
  <c r="Z193" i="1" s="1"/>
  <c r="Q65" i="4" s="1"/>
  <c r="AA192" i="1"/>
  <c r="U64" i="4" s="1"/>
  <c r="I156" i="2" s="1"/>
  <c r="Y192" i="1"/>
  <c r="M64" i="4" s="1"/>
  <c r="Y203" i="1"/>
  <c r="AA203" i="1"/>
  <c r="M69" i="4"/>
  <c r="A162" i="2" s="1"/>
  <c r="H82" i="2"/>
  <c r="E82" i="2"/>
  <c r="B82" i="2"/>
  <c r="H81" i="2"/>
  <c r="E81" i="2"/>
  <c r="B81" i="2"/>
  <c r="H80" i="2"/>
  <c r="H79" i="2"/>
  <c r="H78" i="2"/>
  <c r="H77" i="2"/>
  <c r="B80" i="2"/>
  <c r="B79" i="2"/>
  <c r="B78" i="2"/>
  <c r="B77" i="2"/>
  <c r="E80" i="2"/>
  <c r="E79" i="2"/>
  <c r="E78" i="2"/>
  <c r="E77" i="2"/>
  <c r="Z205" i="1" l="1"/>
  <c r="Q72" i="4" s="1"/>
  <c r="G165" i="2" s="1"/>
  <c r="Y205" i="1"/>
  <c r="M72" i="4" s="1"/>
  <c r="A165" i="2" s="1"/>
  <c r="AA205" i="1"/>
  <c r="U72" i="4" s="1"/>
  <c r="I165" i="2" s="1"/>
  <c r="Z204" i="1"/>
  <c r="Q71" i="4" s="1"/>
  <c r="G164" i="2" s="1"/>
  <c r="AA204" i="1"/>
  <c r="U71" i="4" s="1"/>
  <c r="I164" i="2" s="1"/>
  <c r="Y204" i="1"/>
  <c r="M71" i="4" s="1"/>
  <c r="A164" i="2" s="1"/>
  <c r="U70" i="4"/>
  <c r="I163" i="2" s="1"/>
  <c r="Q70" i="4"/>
  <c r="G163" i="2" s="1"/>
  <c r="AB206" i="1"/>
  <c r="AB179" i="1"/>
  <c r="Z179" i="1" s="1"/>
  <c r="Y178" i="1"/>
  <c r="AA178" i="1"/>
  <c r="AB194" i="1"/>
  <c r="Z194" i="1" s="1"/>
  <c r="Q66" i="4" s="1"/>
  <c r="AA193" i="1"/>
  <c r="U65" i="4" s="1"/>
  <c r="I157" i="2" s="1"/>
  <c r="Y193" i="1"/>
  <c r="M65" i="4" s="1"/>
  <c r="M70" i="4"/>
  <c r="A163" i="2" s="1"/>
  <c r="G8" i="4"/>
  <c r="D9" i="4"/>
  <c r="D11" i="4"/>
  <c r="A9" i="4"/>
  <c r="G11" i="4"/>
  <c r="A10" i="4"/>
  <c r="A12" i="4"/>
  <c r="D7" i="4"/>
  <c r="G7" i="4"/>
  <c r="D12" i="4"/>
  <c r="D8" i="4"/>
  <c r="G12" i="4"/>
  <c r="G9" i="4"/>
  <c r="D10" i="4"/>
  <c r="G10" i="4"/>
  <c r="A7" i="4"/>
  <c r="A11" i="4"/>
  <c r="A8" i="4"/>
  <c r="A143" i="2" l="1"/>
  <c r="M55" i="4"/>
  <c r="Z206" i="1"/>
  <c r="Q73" i="4" s="1"/>
  <c r="G166" i="2" s="1"/>
  <c r="AA206" i="1"/>
  <c r="U73" i="4" s="1"/>
  <c r="I166" i="2" s="1"/>
  <c r="Y206" i="1"/>
  <c r="M73" i="4" s="1"/>
  <c r="A166" i="2" s="1"/>
  <c r="Q55" i="4"/>
  <c r="G148" i="2" s="1"/>
  <c r="I143" i="2"/>
  <c r="U55" i="4"/>
  <c r="AB207" i="1"/>
  <c r="AB180" i="1"/>
  <c r="Z180" i="1" s="1"/>
  <c r="Y179" i="1"/>
  <c r="AA179" i="1"/>
  <c r="AB195" i="1"/>
  <c r="Y194" i="1"/>
  <c r="M66" i="4" s="1"/>
  <c r="AA194" i="1"/>
  <c r="U66" i="4" s="1"/>
  <c r="I158" i="2" s="1"/>
  <c r="I246" i="2"/>
  <c r="I245" i="2"/>
  <c r="F245" i="2"/>
  <c r="A144" i="2" l="1"/>
  <c r="M56" i="4"/>
  <c r="Y195" i="1"/>
  <c r="M67" i="4" s="1"/>
  <c r="Z195" i="1"/>
  <c r="Q67" i="4" s="1"/>
  <c r="AA207" i="1"/>
  <c r="U74" i="4" s="1"/>
  <c r="I167" i="2" s="1"/>
  <c r="Z207" i="1"/>
  <c r="Q74" i="4" s="1"/>
  <c r="G167" i="2" s="1"/>
  <c r="Y207" i="1"/>
  <c r="M74" i="4" s="1"/>
  <c r="A167" i="2" s="1"/>
  <c r="Q56" i="4"/>
  <c r="I144" i="2"/>
  <c r="U56" i="4"/>
  <c r="AB208" i="1"/>
  <c r="AB181" i="1"/>
  <c r="Z181" i="1" s="1"/>
  <c r="Y180" i="1"/>
  <c r="AA180" i="1"/>
  <c r="AB196" i="1"/>
  <c r="Z196" i="1" s="1"/>
  <c r="A154" i="2"/>
  <c r="AA195" i="1"/>
  <c r="U67" i="4" s="1"/>
  <c r="I159" i="2" s="1"/>
  <c r="A31" i="2"/>
  <c r="A145" i="2" l="1"/>
  <c r="M57" i="4"/>
  <c r="Y208" i="1"/>
  <c r="AA208" i="1"/>
  <c r="Z208" i="1"/>
  <c r="Q57" i="4"/>
  <c r="I145" i="2"/>
  <c r="U57" i="4"/>
  <c r="AB209" i="1"/>
  <c r="AB182" i="1"/>
  <c r="Z182" i="1" s="1"/>
  <c r="Y181" i="1"/>
  <c r="A146" i="2" s="1"/>
  <c r="AA181" i="1"/>
  <c r="I146" i="2" s="1"/>
  <c r="G154" i="2"/>
  <c r="AB197" i="1"/>
  <c r="Z197" i="1" s="1"/>
  <c r="AA196" i="1"/>
  <c r="Y196" i="1"/>
  <c r="A155" i="2" s="1"/>
  <c r="Q75" i="4"/>
  <c r="G168" i="2" s="1"/>
  <c r="A307" i="2"/>
  <c r="Y209" i="1" l="1"/>
  <c r="Z209" i="1"/>
  <c r="AA209" i="1"/>
  <c r="AB210" i="1"/>
  <c r="AB183" i="1"/>
  <c r="Z183" i="1" s="1"/>
  <c r="Y182" i="1"/>
  <c r="A147" i="2" s="1"/>
  <c r="AA182" i="1"/>
  <c r="I147" i="2" s="1"/>
  <c r="G155" i="2"/>
  <c r="AB198" i="1"/>
  <c r="Z198" i="1" s="1"/>
  <c r="AA197" i="1"/>
  <c r="Y197" i="1"/>
  <c r="A156" i="2" s="1"/>
  <c r="G156" i="2"/>
  <c r="M75" i="4"/>
  <c r="A168" i="2" s="1"/>
  <c r="D132" i="2"/>
  <c r="AA210" i="1" l="1"/>
  <c r="Y210" i="1"/>
  <c r="Z210" i="1"/>
  <c r="AB211" i="1"/>
  <c r="AB184" i="1"/>
  <c r="Z184" i="1" s="1"/>
  <c r="Y183" i="1"/>
  <c r="A148" i="2" s="1"/>
  <c r="AA183" i="1"/>
  <c r="AB199" i="1"/>
  <c r="Z199" i="1" s="1"/>
  <c r="Y198" i="1"/>
  <c r="A157" i="2" s="1"/>
  <c r="AA198" i="1"/>
  <c r="G157" i="2"/>
  <c r="C209" i="2"/>
  <c r="D207" i="2"/>
  <c r="D202" i="2"/>
  <c r="M173" i="2"/>
  <c r="M166" i="2"/>
  <c r="M164" i="2"/>
  <c r="M158" i="2"/>
  <c r="M156" i="2"/>
  <c r="M154" i="2"/>
  <c r="M147" i="2"/>
  <c r="AA211" i="1" l="1"/>
  <c r="Y211" i="1"/>
  <c r="Z211" i="1"/>
  <c r="Y184" i="1"/>
  <c r="AA184" i="1"/>
  <c r="Y199" i="1"/>
  <c r="A158" i="2" s="1"/>
  <c r="AA199" i="1"/>
  <c r="Q161" i="2"/>
  <c r="M153" i="2"/>
  <c r="L166" i="2"/>
  <c r="L173" i="2"/>
  <c r="L158" i="2"/>
  <c r="L156" i="2"/>
  <c r="L293" i="2" l="1"/>
  <c r="D293" i="2" s="1"/>
  <c r="L295" i="2"/>
  <c r="D295" i="2" s="1"/>
  <c r="L291" i="2"/>
  <c r="D291" i="2" s="1"/>
  <c r="L287" i="2"/>
  <c r="L284" i="2"/>
  <c r="D284" i="2" s="1"/>
  <c r="Q82" i="4" l="1"/>
  <c r="G175" i="2" s="1"/>
  <c r="R29" i="4"/>
  <c r="R34" i="4"/>
  <c r="R31" i="4"/>
  <c r="B299" i="2"/>
  <c r="D287" i="2"/>
  <c r="D249" i="2"/>
  <c r="AB224" i="1" l="1"/>
  <c r="M82" i="4"/>
  <c r="A175" i="2" s="1"/>
  <c r="R26" i="4"/>
  <c r="Q38" i="4"/>
  <c r="Q150" i="2"/>
  <c r="AB225" i="1" l="1"/>
  <c r="Z224" i="1"/>
  <c r="Q83" i="4" s="1"/>
  <c r="G176" i="2" s="1"/>
  <c r="AA224" i="1"/>
  <c r="U83" i="4" s="1"/>
  <c r="I176" i="2" s="1"/>
  <c r="Y224" i="1"/>
  <c r="M83" i="4" s="1"/>
  <c r="A176" i="2" s="1"/>
  <c r="D245" i="2"/>
  <c r="AB226" i="1" l="1"/>
  <c r="AA225" i="1"/>
  <c r="Z225" i="1"/>
  <c r="Q84" i="4" s="1"/>
  <c r="G177" i="2" s="1"/>
  <c r="Y225" i="1"/>
  <c r="AB227" i="1" l="1"/>
  <c r="Y226" i="1"/>
  <c r="M84" i="4" s="1"/>
  <c r="A177" i="2" s="1"/>
  <c r="Z226" i="1"/>
  <c r="Q85" i="4" s="1"/>
  <c r="G178" i="2" s="1"/>
  <c r="AA226" i="1"/>
  <c r="U84" i="4" s="1"/>
  <c r="I177" i="2" s="1"/>
  <c r="C207" i="2"/>
  <c r="AB228" i="1" l="1"/>
  <c r="Y227" i="1"/>
  <c r="M85" i="4" s="1"/>
  <c r="A178" i="2" s="1"/>
  <c r="AA227" i="1"/>
  <c r="U85" i="4" s="1"/>
  <c r="I178" i="2" s="1"/>
  <c r="Z227" i="1"/>
  <c r="Q86" i="4" s="1"/>
  <c r="G179" i="2" s="1"/>
  <c r="L147" i="2"/>
  <c r="AB229" i="1" l="1"/>
  <c r="AA228" i="1"/>
  <c r="U86" i="4" s="1"/>
  <c r="I179" i="2" s="1"/>
  <c r="Y228" i="1"/>
  <c r="M86" i="4" s="1"/>
  <c r="A179" i="2" s="1"/>
  <c r="Z228" i="1"/>
  <c r="Q87" i="4" s="1"/>
  <c r="G180" i="2" s="1"/>
  <c r="C199" i="2"/>
  <c r="L199" i="2" s="1"/>
  <c r="L190" i="2" s="1"/>
  <c r="AA229" i="1" l="1"/>
  <c r="U87" i="4" s="1"/>
  <c r="I180" i="2" s="1"/>
  <c r="Y229" i="1"/>
  <c r="M87" i="4" s="1"/>
  <c r="A180" i="2" s="1"/>
  <c r="Z229" i="1"/>
</calcChain>
</file>

<file path=xl/sharedStrings.xml><?xml version="1.0" encoding="utf-8"?>
<sst xmlns="http://schemas.openxmlformats.org/spreadsheetml/2006/main" count="708" uniqueCount="445">
  <si>
    <t>入力項目</t>
  </si>
  <si>
    <t>入力セル</t>
  </si>
  <si>
    <t xml:space="preserve">1．計画の目的 </t>
  </si>
  <si>
    <t>以下のいずれかに該当する場合</t>
  </si>
  <si>
    <t>洪水予報等の情報収集</t>
  </si>
  <si>
    <t>情報収集伝達要員</t>
  </si>
  <si>
    <t>使用する資器材の準備</t>
  </si>
  <si>
    <t>避難誘導要員</t>
  </si>
  <si>
    <t>保護者への事前連絡</t>
  </si>
  <si>
    <t>周辺住民への事前協力依頼</t>
  </si>
  <si>
    <t>要配慮者の避難誘導</t>
  </si>
  <si>
    <t>施設内全体の避難誘導</t>
  </si>
  <si>
    <r>
      <t>(1)</t>
    </r>
    <r>
      <rPr>
        <sz val="7"/>
        <color theme="1"/>
        <rFont val="Times New Roman"/>
        <family val="1"/>
      </rPr>
      <t xml:space="preserve">    </t>
    </r>
    <r>
      <rPr>
        <sz val="14"/>
        <color theme="1"/>
        <rFont val="ＭＳ ゴシック"/>
        <family val="3"/>
        <charset val="128"/>
      </rPr>
      <t>情報収集</t>
    </r>
  </si>
  <si>
    <r>
      <t>n</t>
    </r>
    <r>
      <rPr>
        <sz val="7"/>
        <color theme="1"/>
        <rFont val="Times New Roman"/>
        <family val="1"/>
      </rPr>
      <t xml:space="preserve"> </t>
    </r>
    <r>
      <rPr>
        <sz val="14"/>
        <color theme="1"/>
        <rFont val="ＭＳ ゴシック"/>
        <family val="3"/>
        <charset val="128"/>
      </rPr>
      <t>収集する主な情報及び収集方法は、以下のとおりとする。</t>
    </r>
  </si>
  <si>
    <t>収集する情報</t>
  </si>
  <si>
    <t>収集方法</t>
  </si>
  <si>
    <t>(2)避難経路</t>
  </si>
  <si>
    <t>避難確保資器材等一覧</t>
  </si>
  <si>
    <t>情報収集・伝達</t>
  </si>
  <si>
    <t>.</t>
    <phoneticPr fontId="8"/>
  </si>
  <si>
    <t>以下のいずれかに該当する場合</t>
    <phoneticPr fontId="8"/>
  </si>
  <si>
    <t>インターネット</t>
    <phoneticPr fontId="8"/>
  </si>
  <si>
    <t>ラジオ</t>
    <phoneticPr fontId="8"/>
  </si>
  <si>
    <t>洪水予報</t>
    <phoneticPr fontId="8"/>
  </si>
  <si>
    <t>水位到達情報</t>
    <phoneticPr fontId="8"/>
  </si>
  <si>
    <t>水位情報</t>
    <phoneticPr fontId="8"/>
  </si>
  <si>
    <r>
      <t>(2)</t>
    </r>
    <r>
      <rPr>
        <sz val="7"/>
        <color theme="1"/>
        <rFont val="ＭＳ ゴシック"/>
        <family val="3"/>
        <charset val="128"/>
      </rPr>
      <t xml:space="preserve">      </t>
    </r>
    <r>
      <rPr>
        <sz val="14"/>
        <color theme="1"/>
        <rFont val="ＭＳ ゴシック"/>
        <family val="3"/>
        <charset val="128"/>
      </rPr>
      <t>情報伝達</t>
    </r>
  </si>
  <si>
    <t xml:space="preserve"> 情報収集・伝達及び避難誘導の際に使用する施設及び資器材については、下表「避難確保資器材等一覧」に示すとおりである。</t>
    <phoneticPr fontId="8"/>
  </si>
  <si>
    <r>
      <t xml:space="preserve"> </t>
    </r>
    <r>
      <rPr>
        <sz val="14"/>
        <color theme="1"/>
        <rFont val="ＭＳ ゴシック"/>
        <family val="3"/>
        <charset val="128"/>
      </rPr>
      <t>これらの資器材等については、日頃からその維持管理に努めるものとする。</t>
    </r>
    <phoneticPr fontId="8"/>
  </si>
  <si>
    <t>年</t>
    <rPh sb="0" eb="1">
      <t>ネン</t>
    </rPh>
    <phoneticPr fontId="8"/>
  </si>
  <si>
    <t>月</t>
    <rPh sb="0" eb="1">
      <t>ガツ</t>
    </rPh>
    <phoneticPr fontId="8"/>
  </si>
  <si>
    <t>日</t>
    <rPh sb="0" eb="1">
      <t>ニチ</t>
    </rPh>
    <phoneticPr fontId="8"/>
  </si>
  <si>
    <t>浸水想定区域を持つ河川名</t>
    <phoneticPr fontId="8"/>
  </si>
  <si>
    <t>参照する水位観測所</t>
    <phoneticPr fontId="8"/>
  </si>
  <si>
    <t>気象情報</t>
    <phoneticPr fontId="8"/>
  </si>
  <si>
    <t>○：有り、－：無し</t>
    <rPh sb="2" eb="3">
      <t>アリ</t>
    </rPh>
    <rPh sb="7" eb="8">
      <t>ナシ</t>
    </rPh>
    <phoneticPr fontId="8"/>
  </si>
  <si>
    <t>※</t>
    <phoneticPr fontId="8"/>
  </si>
  <si>
    <t>停電時は、ラジオ、タブレット、携帯電話を活用して情報を収集するものとし、これに備えて、乾電池、バッテリー等を備蓄する。</t>
  </si>
  <si>
    <t>提供される情報に加えて、雨の降り方、施設周辺の水路や道路の状況、斜面に危険な前兆が無いか等、施設内から確認を行う。</t>
  </si>
  <si>
    <t>2．計画の報告</t>
    <rPh sb="2" eb="4">
      <t>ケイカク</t>
    </rPh>
    <rPh sb="5" eb="7">
      <t>ホウコク</t>
    </rPh>
    <phoneticPr fontId="8"/>
  </si>
  <si>
    <t xml:space="preserve">3．計画の適用範囲 </t>
    <phoneticPr fontId="8"/>
  </si>
  <si>
    <t>　この計画は、本施設に勤務又は利用する全ての者に適用するものとする。</t>
    <rPh sb="3" eb="5">
      <t>ケイカク</t>
    </rPh>
    <rPh sb="7" eb="8">
      <t>ホン</t>
    </rPh>
    <rPh sb="8" eb="10">
      <t>シセツ</t>
    </rPh>
    <rPh sb="11" eb="13">
      <t>キンム</t>
    </rPh>
    <rPh sb="13" eb="14">
      <t>マタ</t>
    </rPh>
    <rPh sb="15" eb="17">
      <t>リヨウ</t>
    </rPh>
    <rPh sb="19" eb="20">
      <t>スベ</t>
    </rPh>
    <rPh sb="22" eb="23">
      <t>モノ</t>
    </rPh>
    <rPh sb="24" eb="26">
      <t>テキヨウ</t>
    </rPh>
    <phoneticPr fontId="8"/>
  </si>
  <si>
    <t>昼間・夜間</t>
    <rPh sb="0" eb="2">
      <t>ヒルマ</t>
    </rPh>
    <rPh sb="3" eb="5">
      <t>ヤカン</t>
    </rPh>
    <phoneticPr fontId="8"/>
  </si>
  <si>
    <t>休日</t>
    <rPh sb="0" eb="2">
      <t>キュウジツ</t>
    </rPh>
    <phoneticPr fontId="8"/>
  </si>
  <si>
    <t>施設職員</t>
    <rPh sb="0" eb="2">
      <t>シセツ</t>
    </rPh>
    <rPh sb="2" eb="4">
      <t>ショクイン</t>
    </rPh>
    <phoneticPr fontId="8"/>
  </si>
  <si>
    <t>人　　　　　数</t>
    <rPh sb="0" eb="1">
      <t>ヒト</t>
    </rPh>
    <rPh sb="6" eb="7">
      <t>スウ</t>
    </rPh>
    <phoneticPr fontId="8"/>
  </si>
  <si>
    <t>昼間</t>
    <rPh sb="0" eb="2">
      <t>ヒルマ</t>
    </rPh>
    <phoneticPr fontId="8"/>
  </si>
  <si>
    <t>夜間</t>
    <rPh sb="0" eb="2">
      <t>ヤカン</t>
    </rPh>
    <phoneticPr fontId="8"/>
  </si>
  <si>
    <t>別紙１</t>
    <phoneticPr fontId="8"/>
  </si>
  <si>
    <t>【施設周辺の避難経路図】</t>
    <rPh sb="1" eb="3">
      <t>シセツ</t>
    </rPh>
    <rPh sb="3" eb="5">
      <t>シュウヘン</t>
    </rPh>
    <rPh sb="6" eb="8">
      <t>ヒナン</t>
    </rPh>
    <rPh sb="8" eb="10">
      <t>ケイロ</t>
    </rPh>
    <rPh sb="10" eb="11">
      <t>ズ</t>
    </rPh>
    <phoneticPr fontId="8"/>
  </si>
  <si>
    <t>【施設の状況】</t>
    <rPh sb="1" eb="3">
      <t>シセツ</t>
    </rPh>
    <rPh sb="4" eb="6">
      <t>ジョウキョウ</t>
    </rPh>
    <phoneticPr fontId="8"/>
  </si>
  <si>
    <t>避難経路図</t>
    <rPh sb="0" eb="2">
      <t>ヒナン</t>
    </rPh>
    <rPh sb="2" eb="4">
      <t>ケイロ</t>
    </rPh>
    <rPh sb="4" eb="5">
      <t>ズ</t>
    </rPh>
    <phoneticPr fontId="8"/>
  </si>
  <si>
    <t xml:space="preserve">4．防災体制 </t>
    <phoneticPr fontId="8"/>
  </si>
  <si>
    <t>【防災体制確立の判断時期及び役割分担】</t>
    <rPh sb="1" eb="3">
      <t>ボウサイ</t>
    </rPh>
    <rPh sb="3" eb="5">
      <t>タイセイ</t>
    </rPh>
    <rPh sb="5" eb="7">
      <t>カクリツ</t>
    </rPh>
    <rPh sb="8" eb="10">
      <t>ハンダン</t>
    </rPh>
    <rPh sb="10" eb="12">
      <t>ジキ</t>
    </rPh>
    <rPh sb="12" eb="13">
      <t>オヨ</t>
    </rPh>
    <rPh sb="14" eb="16">
      <t>ヤクワリ</t>
    </rPh>
    <rPh sb="16" eb="18">
      <t>ブンタン</t>
    </rPh>
    <phoneticPr fontId="8"/>
  </si>
  <si>
    <t>①「施設内緊急連絡網」に基づき、また館内放送や掲示板を用いて、体制の確立状況、気象情報、洪水予報等の情報を施設内関係者間で共有する。</t>
    <rPh sb="18" eb="20">
      <t>カンナイ</t>
    </rPh>
    <rPh sb="20" eb="22">
      <t>ホウソウ</t>
    </rPh>
    <rPh sb="23" eb="26">
      <t>ケイジバン</t>
    </rPh>
    <rPh sb="27" eb="28">
      <t>モチ</t>
    </rPh>
    <rPh sb="31" eb="33">
      <t>タイセイ</t>
    </rPh>
    <rPh sb="34" eb="36">
      <t>カクリツ</t>
    </rPh>
    <rPh sb="36" eb="38">
      <t>ジョウキョウ</t>
    </rPh>
    <phoneticPr fontId="8"/>
  </si>
  <si>
    <t>(3)避難誘導</t>
    <phoneticPr fontId="8"/>
  </si>
  <si>
    <t>移動距離</t>
    <rPh sb="0" eb="2">
      <t>イドウ</t>
    </rPh>
    <rPh sb="2" eb="4">
      <t>キョリ</t>
    </rPh>
    <phoneticPr fontId="8"/>
  </si>
  <si>
    <t>移動手段</t>
    <rPh sb="0" eb="2">
      <t>イドウ</t>
    </rPh>
    <rPh sb="2" eb="4">
      <t>シュダン</t>
    </rPh>
    <phoneticPr fontId="8"/>
  </si>
  <si>
    <t>名　称</t>
    <rPh sb="0" eb="1">
      <t>ナ</t>
    </rPh>
    <rPh sb="2" eb="3">
      <t>ショウ</t>
    </rPh>
    <phoneticPr fontId="8"/>
  </si>
  <si>
    <t>屋内安全確保</t>
    <rPh sb="0" eb="2">
      <t>オクナイ</t>
    </rPh>
    <rPh sb="2" eb="4">
      <t>アンゼン</t>
    </rPh>
    <rPh sb="4" eb="6">
      <t>カクホ</t>
    </rPh>
    <phoneticPr fontId="8"/>
  </si>
  <si>
    <t xml:space="preserve">7．避難の確保を図るための施設の整備 </t>
    <phoneticPr fontId="8"/>
  </si>
  <si>
    <t>備　蓄　品</t>
    <rPh sb="0" eb="1">
      <t>ソナエ</t>
    </rPh>
    <rPh sb="2" eb="3">
      <t>チク</t>
    </rPh>
    <rPh sb="4" eb="5">
      <t>ヒン</t>
    </rPh>
    <phoneticPr fontId="8"/>
  </si>
  <si>
    <t>浸水を防ぐための対策</t>
    <rPh sb="0" eb="2">
      <t>シンスイ</t>
    </rPh>
    <rPh sb="3" eb="4">
      <t>フセ</t>
    </rPh>
    <rPh sb="8" eb="10">
      <t>タイサク</t>
    </rPh>
    <phoneticPr fontId="8"/>
  </si>
  <si>
    <t>8．防災教育及び訓練の実施</t>
    <rPh sb="2" eb="4">
      <t>ボウサイ</t>
    </rPh>
    <rPh sb="4" eb="6">
      <t>キョウイク</t>
    </rPh>
    <rPh sb="6" eb="7">
      <t>オヨ</t>
    </rPh>
    <rPh sb="8" eb="10">
      <t>クンレン</t>
    </rPh>
    <rPh sb="11" eb="13">
      <t>ジッシ</t>
    </rPh>
    <phoneticPr fontId="8"/>
  </si>
  <si>
    <t xml:space="preserve"> 従業員、施設利用者等への防災教育及び訓練は、以下の通り実施する。</t>
    <rPh sb="1" eb="4">
      <t>ジュウギョウイン</t>
    </rPh>
    <rPh sb="5" eb="7">
      <t>シセツ</t>
    </rPh>
    <rPh sb="7" eb="10">
      <t>リヨウシャ</t>
    </rPh>
    <rPh sb="10" eb="11">
      <t>トウ</t>
    </rPh>
    <rPh sb="13" eb="15">
      <t>ボウサイ</t>
    </rPh>
    <rPh sb="15" eb="17">
      <t>キョウイク</t>
    </rPh>
    <rPh sb="17" eb="18">
      <t>オヨ</t>
    </rPh>
    <rPh sb="19" eb="21">
      <t>クンレン</t>
    </rPh>
    <rPh sb="23" eb="25">
      <t>イカ</t>
    </rPh>
    <rPh sb="26" eb="27">
      <t>トオ</t>
    </rPh>
    <rPh sb="28" eb="30">
      <t>ジッシ</t>
    </rPh>
    <phoneticPr fontId="8"/>
  </si>
  <si>
    <t>昼間</t>
    <rPh sb="0" eb="2">
      <t>チュウカン</t>
    </rPh>
    <phoneticPr fontId="8"/>
  </si>
  <si>
    <t>避難場所の住所</t>
  </si>
  <si>
    <t>避難場所名</t>
    <rPh sb="0" eb="2">
      <t>ヒナン</t>
    </rPh>
    <rPh sb="2" eb="4">
      <t>バショ</t>
    </rPh>
    <rPh sb="4" eb="5">
      <t>メイ</t>
    </rPh>
    <phoneticPr fontId="8"/>
  </si>
  <si>
    <t>避難場所までの移動距離</t>
    <rPh sb="0" eb="2">
      <t>ヒナン</t>
    </rPh>
    <rPh sb="2" eb="4">
      <t>バショ</t>
    </rPh>
    <rPh sb="7" eb="9">
      <t>イドウ</t>
    </rPh>
    <rPh sb="9" eb="11">
      <t>キョリ</t>
    </rPh>
    <phoneticPr fontId="8"/>
  </si>
  <si>
    <t>ｍ</t>
    <phoneticPr fontId="8"/>
  </si>
  <si>
    <t>新規採用の従業員</t>
    <rPh sb="0" eb="2">
      <t>シンキ</t>
    </rPh>
    <rPh sb="2" eb="4">
      <t>サイヨウ</t>
    </rPh>
    <rPh sb="5" eb="8">
      <t>ジュウギョウイン</t>
    </rPh>
    <phoneticPr fontId="8"/>
  </si>
  <si>
    <t>訓練対象者①</t>
    <rPh sb="0" eb="2">
      <t>クンレン</t>
    </rPh>
    <rPh sb="2" eb="5">
      <t>タイショウシャ</t>
    </rPh>
    <phoneticPr fontId="8"/>
  </si>
  <si>
    <t>訓練実施月①</t>
    <rPh sb="0" eb="2">
      <t>クンレン</t>
    </rPh>
    <rPh sb="2" eb="4">
      <t>ジッシ</t>
    </rPh>
    <rPh sb="4" eb="5">
      <t>ツキ</t>
    </rPh>
    <phoneticPr fontId="8"/>
  </si>
  <si>
    <t>訓練対象者②</t>
    <rPh sb="0" eb="2">
      <t>クンレン</t>
    </rPh>
    <rPh sb="2" eb="5">
      <t>タイショウシャ</t>
    </rPh>
    <phoneticPr fontId="8"/>
  </si>
  <si>
    <t>訓練実施月②</t>
    <rPh sb="0" eb="2">
      <t>クンレン</t>
    </rPh>
    <rPh sb="2" eb="4">
      <t>ジッシ</t>
    </rPh>
    <rPh sb="4" eb="5">
      <t>ツキ</t>
    </rPh>
    <phoneticPr fontId="8"/>
  </si>
  <si>
    <t>研修対象者①</t>
    <rPh sb="0" eb="2">
      <t>ケンシュウ</t>
    </rPh>
    <rPh sb="2" eb="5">
      <t>タイショウシャ</t>
    </rPh>
    <phoneticPr fontId="8"/>
  </si>
  <si>
    <t>研修実施月①</t>
    <rPh sb="0" eb="2">
      <t>ケンシュウ</t>
    </rPh>
    <rPh sb="2" eb="4">
      <t>ジッシ</t>
    </rPh>
    <rPh sb="4" eb="5">
      <t>ツキ</t>
    </rPh>
    <phoneticPr fontId="8"/>
  </si>
  <si>
    <t>研修対象者②</t>
    <rPh sb="0" eb="2">
      <t>ケンシュウ</t>
    </rPh>
    <rPh sb="2" eb="5">
      <t>タイショウシャ</t>
    </rPh>
    <phoneticPr fontId="8"/>
  </si>
  <si>
    <t>研修実施月②</t>
    <rPh sb="0" eb="2">
      <t>ケンシュウ</t>
    </rPh>
    <rPh sb="2" eb="4">
      <t>ジッシ</t>
    </rPh>
    <rPh sb="4" eb="5">
      <t>ツキ</t>
    </rPh>
    <phoneticPr fontId="8"/>
  </si>
  <si>
    <t>研修の内容①</t>
    <rPh sb="0" eb="2">
      <t>ケンシュウ</t>
    </rPh>
    <rPh sb="3" eb="5">
      <t>ナイヨウ</t>
    </rPh>
    <phoneticPr fontId="8"/>
  </si>
  <si>
    <t>研修の内容②</t>
    <rPh sb="0" eb="2">
      <t>ケンシュウ</t>
    </rPh>
    <rPh sb="3" eb="5">
      <t>ナイヨウ</t>
    </rPh>
    <phoneticPr fontId="8"/>
  </si>
  <si>
    <t>訓練の内容①</t>
    <rPh sb="0" eb="2">
      <t>クンレン</t>
    </rPh>
    <rPh sb="3" eb="5">
      <t>ナイヨウ</t>
    </rPh>
    <phoneticPr fontId="8"/>
  </si>
  <si>
    <t>訓練の内容②</t>
    <rPh sb="0" eb="2">
      <t>クンレン</t>
    </rPh>
    <rPh sb="3" eb="5">
      <t>ナイヨウ</t>
    </rPh>
    <phoneticPr fontId="8"/>
  </si>
  <si>
    <t>避難誘導</t>
    <rPh sb="0" eb="2">
      <t>ヒナン</t>
    </rPh>
    <rPh sb="2" eb="4">
      <t>ユウドウ</t>
    </rPh>
    <phoneticPr fontId="8"/>
  </si>
  <si>
    <t>防災情報及び避難誘導</t>
    <rPh sb="0" eb="2">
      <t>ボウサイ</t>
    </rPh>
    <rPh sb="2" eb="4">
      <t>ジョウホウ</t>
    </rPh>
    <rPh sb="4" eb="5">
      <t>オヨ</t>
    </rPh>
    <rPh sb="6" eb="8">
      <t>ヒナン</t>
    </rPh>
    <rPh sb="8" eb="10">
      <t>ユウドウ</t>
    </rPh>
    <phoneticPr fontId="8"/>
  </si>
  <si>
    <t>休日設定の有無</t>
    <rPh sb="0" eb="2">
      <t>キュウジツ</t>
    </rPh>
    <rPh sb="2" eb="4">
      <t>セッテイ</t>
    </rPh>
    <rPh sb="5" eb="7">
      <t>ウム</t>
    </rPh>
    <phoneticPr fontId="8"/>
  </si>
  <si>
    <t>http://www.city.○○.jp/○○/</t>
    <phoneticPr fontId="8"/>
  </si>
  <si>
    <t>防災情報及び避難誘導</t>
    <rPh sb="0" eb="2">
      <t>ボウサイ</t>
    </rPh>
    <rPh sb="2" eb="4">
      <t>ジョウホウ</t>
    </rPh>
    <rPh sb="4" eb="5">
      <t>オヨ</t>
    </rPh>
    <rPh sb="6" eb="8">
      <t>ヒナン</t>
    </rPh>
    <rPh sb="8" eb="10">
      <t>ユウドウ</t>
    </rPh>
    <phoneticPr fontId="8"/>
  </si>
  <si>
    <t>全従業員</t>
  </si>
  <si>
    <t>情報収集・伝達及び避難誘導</t>
  </si>
  <si>
    <t>③市町村への連絡先は以下とする。</t>
    <rPh sb="1" eb="4">
      <t>シチョウソン</t>
    </rPh>
    <rPh sb="6" eb="8">
      <t>レンラク</t>
    </rPh>
    <rPh sb="8" eb="9">
      <t>サキ</t>
    </rPh>
    <rPh sb="10" eb="12">
      <t>イカ</t>
    </rPh>
    <phoneticPr fontId="8"/>
  </si>
  <si>
    <r>
      <rPr>
        <sz val="7"/>
        <color theme="1"/>
        <rFont val="ＭＳ ゴシック"/>
        <family val="3"/>
        <charset val="128"/>
      </rPr>
      <t xml:space="preserve">　 </t>
    </r>
    <r>
      <rPr>
        <sz val="14"/>
        <color theme="1"/>
        <rFont val="ＭＳ ゴシック"/>
        <family val="3"/>
        <charset val="128"/>
      </rPr>
      <t>連絡体制及び防災体制は、以下の通りとする。</t>
    </r>
    <rPh sb="2" eb="4">
      <t>レンラク</t>
    </rPh>
    <rPh sb="4" eb="6">
      <t>タイセイ</t>
    </rPh>
    <rPh sb="6" eb="7">
      <t>オヨ</t>
    </rPh>
    <rPh sb="8" eb="10">
      <t>ボウサイ</t>
    </rPh>
    <rPh sb="10" eb="12">
      <t>タイセイ</t>
    </rPh>
    <rPh sb="14" eb="16">
      <t>イカ</t>
    </rPh>
    <rPh sb="17" eb="18">
      <t>トオ</t>
    </rPh>
    <phoneticPr fontId="8"/>
  </si>
  <si>
    <t>【注意！】</t>
    <rPh sb="1" eb="3">
      <t>チュウイ</t>
    </rPh>
    <phoneticPr fontId="8"/>
  </si>
  <si>
    <t>テレビ</t>
    <phoneticPr fontId="8"/>
  </si>
  <si>
    <t>避難誘導</t>
    <phoneticPr fontId="8"/>
  </si>
  <si>
    <t>台</t>
    <rPh sb="0" eb="1">
      <t>ダイ</t>
    </rPh>
    <phoneticPr fontId="8"/>
  </si>
  <si>
    <t>有りの場合→</t>
    <rPh sb="0" eb="1">
      <t>ア</t>
    </rPh>
    <rPh sb="3" eb="5">
      <t>バアイ</t>
    </rPh>
    <phoneticPr fontId="8"/>
  </si>
  <si>
    <t>無</t>
  </si>
  <si>
    <t>個</t>
    <rPh sb="0" eb="1">
      <t>コ</t>
    </rPh>
    <phoneticPr fontId="8"/>
  </si>
  <si>
    <t>着</t>
    <rPh sb="0" eb="1">
      <t>チャク</t>
    </rPh>
    <phoneticPr fontId="8"/>
  </si>
  <si>
    <t>枚</t>
    <rPh sb="0" eb="1">
      <t>マイ</t>
    </rPh>
    <phoneticPr fontId="8"/>
  </si>
  <si>
    <t>日分</t>
    <rPh sb="0" eb="2">
      <t>ニチブン</t>
    </rPh>
    <phoneticPr fontId="8"/>
  </si>
  <si>
    <t>人分</t>
    <rPh sb="0" eb="1">
      <t>ニン</t>
    </rPh>
    <rPh sb="1" eb="2">
      <t>ブン</t>
    </rPh>
    <phoneticPr fontId="8"/>
  </si>
  <si>
    <t>人分</t>
    <rPh sb="0" eb="1">
      <t>ヒト</t>
    </rPh>
    <rPh sb="1" eb="2">
      <t>ブン</t>
    </rPh>
    <phoneticPr fontId="8"/>
  </si>
  <si>
    <t>平日と同じ／平日と異なる</t>
    <rPh sb="0" eb="2">
      <t>ヘイジツ</t>
    </rPh>
    <rPh sb="3" eb="4">
      <t>オナ</t>
    </rPh>
    <rPh sb="6" eb="8">
      <t>ヘイジツ</t>
    </rPh>
    <rPh sb="9" eb="10">
      <t>コト</t>
    </rPh>
    <phoneticPr fontId="8"/>
  </si>
  <si>
    <t>○／－</t>
    <phoneticPr fontId="8"/>
  </si>
  <si>
    <t>無／有</t>
    <rPh sb="0" eb="1">
      <t>ナシ</t>
    </rPh>
    <rPh sb="2" eb="3">
      <t>アリ</t>
    </rPh>
    <phoneticPr fontId="8"/>
  </si>
  <si>
    <t>4月</t>
    <rPh sb="1" eb="2">
      <t>ガツ</t>
    </rPh>
    <phoneticPr fontId="8"/>
  </si>
  <si>
    <t>5月</t>
    <rPh sb="1" eb="2">
      <t>ガツ</t>
    </rPh>
    <phoneticPr fontId="8"/>
  </si>
  <si>
    <t>情報収集等に用いる機材として位置付けられている場合、「有」を選択し、その台数等を記載します。
左記載の機材以外については、「その他」の欄に機材名と台数（例：トランシーバー4台、ソーラー充電器2器）を記載して下さい。</t>
    <rPh sb="0" eb="2">
      <t>ジョウホウ</t>
    </rPh>
    <rPh sb="2" eb="4">
      <t>シュウシュウ</t>
    </rPh>
    <rPh sb="4" eb="5">
      <t>トウ</t>
    </rPh>
    <rPh sb="6" eb="7">
      <t>モチ</t>
    </rPh>
    <rPh sb="9" eb="11">
      <t>キザイ</t>
    </rPh>
    <rPh sb="14" eb="17">
      <t>イチヅ</t>
    </rPh>
    <rPh sb="23" eb="25">
      <t>バアイ</t>
    </rPh>
    <rPh sb="27" eb="28">
      <t>アリ</t>
    </rPh>
    <rPh sb="30" eb="32">
      <t>センタク</t>
    </rPh>
    <rPh sb="36" eb="38">
      <t>ダイスウ</t>
    </rPh>
    <rPh sb="38" eb="39">
      <t>トウ</t>
    </rPh>
    <rPh sb="40" eb="42">
      <t>キサイ</t>
    </rPh>
    <rPh sb="47" eb="48">
      <t>ヒダリ</t>
    </rPh>
    <rPh sb="48" eb="50">
      <t>キサイ</t>
    </rPh>
    <rPh sb="51" eb="53">
      <t>キザイ</t>
    </rPh>
    <rPh sb="53" eb="55">
      <t>イガイ</t>
    </rPh>
    <rPh sb="64" eb="65">
      <t>タ</t>
    </rPh>
    <rPh sb="67" eb="68">
      <t>ラン</t>
    </rPh>
    <rPh sb="69" eb="71">
      <t>キザイ</t>
    </rPh>
    <rPh sb="71" eb="72">
      <t>メイ</t>
    </rPh>
    <rPh sb="73" eb="75">
      <t>ダイスウ</t>
    </rPh>
    <rPh sb="76" eb="77">
      <t>レイ</t>
    </rPh>
    <rPh sb="86" eb="87">
      <t>ダイ</t>
    </rPh>
    <rPh sb="92" eb="95">
      <t>ジュウデンキ</t>
    </rPh>
    <rPh sb="96" eb="97">
      <t>キ</t>
    </rPh>
    <rPh sb="99" eb="101">
      <t>キサイ</t>
    </rPh>
    <rPh sb="103" eb="104">
      <t>クダ</t>
    </rPh>
    <phoneticPr fontId="8"/>
  </si>
  <si>
    <t>　</t>
    <phoneticPr fontId="8"/>
  </si>
  <si>
    <t>　情報収集・伝達に係る機材等</t>
    <rPh sb="1" eb="3">
      <t>ジョウホウ</t>
    </rPh>
    <rPh sb="3" eb="5">
      <t>シュウシュウ</t>
    </rPh>
    <rPh sb="6" eb="8">
      <t>デンタツ</t>
    </rPh>
    <rPh sb="9" eb="10">
      <t>カカ</t>
    </rPh>
    <rPh sb="11" eb="13">
      <t>キザイ</t>
    </rPh>
    <rPh sb="13" eb="14">
      <t>トウ</t>
    </rPh>
    <phoneticPr fontId="8"/>
  </si>
  <si>
    <t>　避難誘導に係る機材等</t>
    <rPh sb="1" eb="3">
      <t>ヒナン</t>
    </rPh>
    <rPh sb="3" eb="5">
      <t>ユウドウ</t>
    </rPh>
    <rPh sb="6" eb="7">
      <t>カカ</t>
    </rPh>
    <rPh sb="8" eb="10">
      <t>キザイ</t>
    </rPh>
    <rPh sb="10" eb="11">
      <t>トウ</t>
    </rPh>
    <phoneticPr fontId="8"/>
  </si>
  <si>
    <t>　屋内安全確保に係る機材等</t>
    <rPh sb="1" eb="3">
      <t>オクナイ</t>
    </rPh>
    <rPh sb="3" eb="5">
      <t>アンゼン</t>
    </rPh>
    <rPh sb="5" eb="7">
      <t>カクホ</t>
    </rPh>
    <rPh sb="8" eb="9">
      <t>カカ</t>
    </rPh>
    <rPh sb="10" eb="12">
      <t>キザイ</t>
    </rPh>
    <rPh sb="12" eb="13">
      <t>トウ</t>
    </rPh>
    <phoneticPr fontId="8"/>
  </si>
  <si>
    <t>　その他の機材等</t>
    <rPh sb="3" eb="4">
      <t>タ</t>
    </rPh>
    <rPh sb="5" eb="7">
      <t>キザイ</t>
    </rPh>
    <rPh sb="7" eb="8">
      <t>トウ</t>
    </rPh>
    <phoneticPr fontId="8"/>
  </si>
  <si>
    <t>　浸水を防ぐための機材等</t>
    <rPh sb="1" eb="3">
      <t>シンスイ</t>
    </rPh>
    <rPh sb="4" eb="5">
      <t>フセ</t>
    </rPh>
    <rPh sb="9" eb="11">
      <t>キザイ</t>
    </rPh>
    <rPh sb="11" eb="12">
      <t>トウ</t>
    </rPh>
    <phoneticPr fontId="8"/>
  </si>
  <si>
    <t>　研修実施（毎年）</t>
    <rPh sb="1" eb="3">
      <t>ケンシュウ</t>
    </rPh>
    <rPh sb="6" eb="8">
      <t>マイトシ</t>
    </rPh>
    <phoneticPr fontId="8"/>
  </si>
  <si>
    <t>　訓練実施（毎年）</t>
    <rPh sb="6" eb="8">
      <t>マイトシ</t>
    </rPh>
    <phoneticPr fontId="8"/>
  </si>
  <si>
    <t>　対象河川③（ある場合）</t>
    <phoneticPr fontId="8"/>
  </si>
  <si>
    <t>　対象河川②（ある場合）</t>
    <phoneticPr fontId="8"/>
  </si>
  <si>
    <t>　対象河川①</t>
    <phoneticPr fontId="8"/>
  </si>
  <si>
    <t>　施設の収容人数の状況</t>
    <rPh sb="1" eb="3">
      <t>シセツ</t>
    </rPh>
    <rPh sb="4" eb="6">
      <t>シュウヨウ</t>
    </rPh>
    <rPh sb="6" eb="8">
      <t>ニンズウ</t>
    </rPh>
    <rPh sb="9" eb="11">
      <t>ジョウキョウ</t>
    </rPh>
    <phoneticPr fontId="8"/>
  </si>
  <si>
    <t>計画作成年月日</t>
  </si>
  <si>
    <t>施設名</t>
  </si>
  <si>
    <t>住所</t>
  </si>
  <si>
    <t>所在市町村名</t>
  </si>
  <si>
    <t>洪水予報等の市町村からの入手方法</t>
  </si>
  <si>
    <t>市町村の情報サイト</t>
  </si>
  <si>
    <t>市町村からの緊急速報メールの受信の有無</t>
  </si>
  <si>
    <t>器</t>
    <rPh sb="0" eb="1">
      <t>キ</t>
    </rPh>
    <phoneticPr fontId="8"/>
  </si>
  <si>
    <t>施設所在地</t>
    <rPh sb="0" eb="2">
      <t>シセツ</t>
    </rPh>
    <rPh sb="2" eb="5">
      <t>ショザイチ</t>
    </rPh>
    <phoneticPr fontId="8"/>
  </si>
  <si>
    <t>避難場所</t>
    <rPh sb="0" eb="2">
      <t>ヒナン</t>
    </rPh>
    <rPh sb="2" eb="4">
      <t>バショ</t>
    </rPh>
    <phoneticPr fontId="8"/>
  </si>
  <si>
    <t>避難に伴うリスクを踏まえ、必要がある場合屋内安全確保を図る場所を設定してください。</t>
    <rPh sb="0" eb="2">
      <t>ヒナン</t>
    </rPh>
    <rPh sb="3" eb="4">
      <t>トモナ</t>
    </rPh>
    <rPh sb="9" eb="10">
      <t>フ</t>
    </rPh>
    <rPh sb="13" eb="15">
      <t>ヒツヨウ</t>
    </rPh>
    <rPh sb="18" eb="20">
      <t>バアイ</t>
    </rPh>
    <rPh sb="20" eb="22">
      <t>オクナイ</t>
    </rPh>
    <rPh sb="22" eb="24">
      <t>アンゼン</t>
    </rPh>
    <rPh sb="24" eb="26">
      <t>カクホ</t>
    </rPh>
    <rPh sb="27" eb="28">
      <t>ハカ</t>
    </rPh>
    <rPh sb="29" eb="31">
      <t>バショ</t>
    </rPh>
    <rPh sb="32" eb="34">
      <t>セッテイ</t>
    </rPh>
    <phoneticPr fontId="8"/>
  </si>
  <si>
    <t>この入力シートでは年２回の研修、訓練の実施を想定していますが、さらに複数回実施する場合は、出力シートを直接修正してください。</t>
    <rPh sb="2" eb="4">
      <t>ニュウリョク</t>
    </rPh>
    <rPh sb="9" eb="10">
      <t>ネン</t>
    </rPh>
    <rPh sb="11" eb="12">
      <t>カイ</t>
    </rPh>
    <rPh sb="13" eb="15">
      <t>ケンシュウ</t>
    </rPh>
    <rPh sb="16" eb="18">
      <t>クンレン</t>
    </rPh>
    <rPh sb="19" eb="21">
      <t>ジッシ</t>
    </rPh>
    <rPh sb="22" eb="24">
      <t>ソウテイ</t>
    </rPh>
    <rPh sb="34" eb="37">
      <t>フクスウカイ</t>
    </rPh>
    <rPh sb="37" eb="39">
      <t>ジッシ</t>
    </rPh>
    <rPh sb="41" eb="43">
      <t>バアイ</t>
    </rPh>
    <rPh sb="45" eb="47">
      <t>シュツリョク</t>
    </rPh>
    <rPh sb="51" eb="53">
      <t>チョクセツ</t>
    </rPh>
    <rPh sb="53" eb="55">
      <t>シュウセイ</t>
    </rPh>
    <phoneticPr fontId="8"/>
  </si>
  <si>
    <t>全従業員</t>
    <rPh sb="0" eb="1">
      <t>ゼン</t>
    </rPh>
    <rPh sb="1" eb="4">
      <t>ジュウギョウイン</t>
    </rPh>
    <phoneticPr fontId="8"/>
  </si>
  <si>
    <t>情報収集・伝達</t>
    <rPh sb="0" eb="2">
      <t>ジョウホウ</t>
    </rPh>
    <rPh sb="2" eb="4">
      <t>シュウシュウ</t>
    </rPh>
    <rPh sb="5" eb="7">
      <t>デンタツ</t>
    </rPh>
    <phoneticPr fontId="8"/>
  </si>
  <si>
    <t>　避難先までの移動手段は、以下の通りとする。</t>
    <rPh sb="1" eb="3">
      <t>ヒナン</t>
    </rPh>
    <rPh sb="3" eb="4">
      <t>サキ</t>
    </rPh>
    <rPh sb="7" eb="9">
      <t>イドウ</t>
    </rPh>
    <rPh sb="9" eb="11">
      <t>シュダン</t>
    </rPh>
    <rPh sb="13" eb="15">
      <t>イカ</t>
    </rPh>
    <rPh sb="16" eb="17">
      <t>トオ</t>
    </rPh>
    <phoneticPr fontId="8"/>
  </si>
  <si>
    <r>
      <t xml:space="preserve"> </t>
    </r>
    <r>
      <rPr>
        <sz val="7"/>
        <color theme="1"/>
        <rFont val="ＭＳ ゴシック"/>
        <family val="3"/>
        <charset val="128"/>
      </rPr>
      <t xml:space="preserve"> </t>
    </r>
    <r>
      <rPr>
        <sz val="14"/>
        <color theme="1"/>
        <rFont val="ＭＳ ゴシック"/>
        <family val="3"/>
        <charset val="128"/>
      </rPr>
      <t>避難先までの避難経路については、「別紙１　避難経路図」のとおりとする。</t>
    </r>
    <rPh sb="2" eb="4">
      <t>ヒナン</t>
    </rPh>
    <rPh sb="4" eb="5">
      <t>サキ</t>
    </rPh>
    <rPh sb="8" eb="10">
      <t>ヒナン</t>
    </rPh>
    <rPh sb="10" eb="12">
      <t>ケイロ</t>
    </rPh>
    <rPh sb="19" eb="21">
      <t>ベッシ</t>
    </rPh>
    <rPh sb="23" eb="25">
      <t>ヒナン</t>
    </rPh>
    <rPh sb="25" eb="27">
      <t>ケイロ</t>
    </rPh>
    <rPh sb="27" eb="28">
      <t>ズ</t>
    </rPh>
    <phoneticPr fontId="8"/>
  </si>
  <si>
    <t>(1)避難先</t>
    <rPh sb="5" eb="6">
      <t>サキ</t>
    </rPh>
    <phoneticPr fontId="8"/>
  </si>
  <si>
    <t>避難場所</t>
    <rPh sb="0" eb="2">
      <t>ヒナン</t>
    </rPh>
    <rPh sb="2" eb="3">
      <t>バ</t>
    </rPh>
    <phoneticPr fontId="8"/>
  </si>
  <si>
    <t>　避難場所及び屋内安全確保を図る場所は下表のとおりとする。また、悪天候の中の避難や、夜間の避難は危険を伴うことから、施設における想定浸水深が浅く、建物が堅牢で家屋倒壊のおそれがない場合、屋内安全確保を図るものとする。その場合は、備蓄物資を用意する。</t>
    <rPh sb="5" eb="6">
      <t>オヨ</t>
    </rPh>
    <rPh sb="7" eb="9">
      <t>オクナイ</t>
    </rPh>
    <rPh sb="9" eb="11">
      <t>アンゼン</t>
    </rPh>
    <rPh sb="11" eb="13">
      <t>カクホ</t>
    </rPh>
    <rPh sb="14" eb="15">
      <t>ハカ</t>
    </rPh>
    <rPh sb="16" eb="18">
      <t>バショ</t>
    </rPh>
    <rPh sb="19" eb="20">
      <t>シタ</t>
    </rPh>
    <rPh sb="32" eb="35">
      <t>アクテンコウ</t>
    </rPh>
    <rPh sb="36" eb="37">
      <t>ナカ</t>
    </rPh>
    <rPh sb="38" eb="40">
      <t>ヒナン</t>
    </rPh>
    <rPh sb="42" eb="44">
      <t>ヤカン</t>
    </rPh>
    <rPh sb="45" eb="47">
      <t>ヒナン</t>
    </rPh>
    <rPh sb="48" eb="50">
      <t>キケン</t>
    </rPh>
    <rPh sb="51" eb="52">
      <t>トモナ</t>
    </rPh>
    <rPh sb="58" eb="60">
      <t>シセツ</t>
    </rPh>
    <rPh sb="64" eb="66">
      <t>ソウテイ</t>
    </rPh>
    <rPh sb="66" eb="68">
      <t>シンスイ</t>
    </rPh>
    <rPh sb="68" eb="69">
      <t>フカ</t>
    </rPh>
    <rPh sb="70" eb="71">
      <t>アサ</t>
    </rPh>
    <rPh sb="73" eb="75">
      <t>タテモノ</t>
    </rPh>
    <rPh sb="76" eb="78">
      <t>ケンロウ</t>
    </rPh>
    <rPh sb="79" eb="81">
      <t>カオク</t>
    </rPh>
    <rPh sb="81" eb="83">
      <t>トウカイ</t>
    </rPh>
    <rPh sb="90" eb="92">
      <t>バアイ</t>
    </rPh>
    <rPh sb="93" eb="95">
      <t>オクナイ</t>
    </rPh>
    <rPh sb="95" eb="97">
      <t>アンゼン</t>
    </rPh>
    <rPh sb="97" eb="99">
      <t>カクホ</t>
    </rPh>
    <rPh sb="100" eb="101">
      <t>ハカ</t>
    </rPh>
    <rPh sb="110" eb="112">
      <t>バアイ</t>
    </rPh>
    <rPh sb="114" eb="116">
      <t>ビチク</t>
    </rPh>
    <rPh sb="116" eb="118">
      <t>ブッシ</t>
    </rPh>
    <rPh sb="119" eb="121">
      <t>ヨウイ</t>
    </rPh>
    <phoneticPr fontId="8"/>
  </si>
  <si>
    <t>避難場所を設定し、設定した場所や避難ルートが避難時に浸水などで通行困難とならないことを確認してください。</t>
    <rPh sb="0" eb="2">
      <t>ヒナン</t>
    </rPh>
    <rPh sb="2" eb="4">
      <t>バショ</t>
    </rPh>
    <rPh sb="5" eb="7">
      <t>セッテイ</t>
    </rPh>
    <rPh sb="9" eb="11">
      <t>セッテイ</t>
    </rPh>
    <rPh sb="13" eb="15">
      <t>バショ</t>
    </rPh>
    <rPh sb="16" eb="18">
      <t>ヒナン</t>
    </rPh>
    <rPh sb="22" eb="25">
      <t>ヒナンジ</t>
    </rPh>
    <rPh sb="26" eb="28">
      <t>シンスイ</t>
    </rPh>
    <rPh sb="31" eb="33">
      <t>ツウコウ</t>
    </rPh>
    <rPh sb="33" eb="35">
      <t>コンナン</t>
    </rPh>
    <rPh sb="43" eb="45">
      <t>カクニ</t>
    </rPh>
    <phoneticPr fontId="8"/>
  </si>
  <si>
    <t xml:space="preserve">5．情報収集及び伝達 </t>
    <phoneticPr fontId="8"/>
  </si>
  <si>
    <t xml:space="preserve">6．避難誘導 </t>
    <phoneticPr fontId="8"/>
  </si>
  <si>
    <t>②体制確立時、あらかじめ市町村と調整した事項について、市町村に報告する。</t>
    <phoneticPr fontId="8"/>
  </si>
  <si>
    <t>□徒歩</t>
    <rPh sb="1" eb="3">
      <t>トホ</t>
    </rPh>
    <phoneticPr fontId="8"/>
  </si>
  <si>
    <t>□車両</t>
    <rPh sb="1" eb="3">
      <t>シャリョウ</t>
    </rPh>
    <phoneticPr fontId="8"/>
  </si>
  <si>
    <t>徒歩の場合</t>
    <phoneticPr fontId="8"/>
  </si>
  <si>
    <t>車両の場合</t>
    <phoneticPr fontId="8"/>
  </si>
  <si>
    <t>避難場所までの移動手段①</t>
    <rPh sb="0" eb="2">
      <t>ヒナン</t>
    </rPh>
    <rPh sb="2" eb="4">
      <t>バショ</t>
    </rPh>
    <rPh sb="7" eb="9">
      <t>イドウ</t>
    </rPh>
    <rPh sb="9" eb="11">
      <t>シュダン</t>
    </rPh>
    <phoneticPr fontId="8"/>
  </si>
  <si>
    <t>避難場所までの移動手段②</t>
    <rPh sb="0" eb="2">
      <t>ヒナン</t>
    </rPh>
    <rPh sb="2" eb="4">
      <t>バショ</t>
    </rPh>
    <rPh sb="7" eb="9">
      <t>イドウ</t>
    </rPh>
    <rPh sb="9" eb="11">
      <t>シュダン</t>
    </rPh>
    <phoneticPr fontId="8"/>
  </si>
  <si>
    <t>分</t>
    <rPh sb="0" eb="1">
      <t>フン</t>
    </rPh>
    <phoneticPr fontId="8"/>
  </si>
  <si>
    <t>台</t>
    <rPh sb="0" eb="1">
      <t>ダイ</t>
    </rPh>
    <phoneticPr fontId="8"/>
  </si>
  <si>
    <t>有</t>
  </si>
  <si>
    <t>□テレビ</t>
  </si>
  <si>
    <t>□ラジオ</t>
  </si>
  <si>
    <t>□タブレット端末</t>
    <rPh sb="6" eb="8">
      <t>タンマツ</t>
    </rPh>
    <phoneticPr fontId="8"/>
  </si>
  <si>
    <t>□ファックス</t>
  </si>
  <si>
    <t>□携帯電話</t>
    <rPh sb="1" eb="3">
      <t>ケイタイ</t>
    </rPh>
    <rPh sb="3" eb="5">
      <t>デンワ</t>
    </rPh>
    <phoneticPr fontId="8"/>
  </si>
  <si>
    <t>□携帯電話用バッテリー</t>
    <rPh sb="1" eb="3">
      <t>ケイタイ</t>
    </rPh>
    <rPh sb="3" eb="5">
      <t>デンワ</t>
    </rPh>
    <rPh sb="5" eb="6">
      <t>ヨウ</t>
    </rPh>
    <phoneticPr fontId="8"/>
  </si>
  <si>
    <t>□乾電池</t>
    <rPh sb="1" eb="4">
      <t>カンデンチ</t>
    </rPh>
    <phoneticPr fontId="8"/>
  </si>
  <si>
    <t>□その他</t>
    <rPh sb="3" eb="4">
      <t>タ</t>
    </rPh>
    <phoneticPr fontId="8"/>
  </si>
  <si>
    <t>□従業員名簿</t>
    <rPh sb="1" eb="4">
      <t>ジュウギョウイン</t>
    </rPh>
    <rPh sb="4" eb="6">
      <t>メイボ</t>
    </rPh>
    <phoneticPr fontId="8"/>
  </si>
  <si>
    <t>□案内旗</t>
    <rPh sb="1" eb="3">
      <t>アンナイ</t>
    </rPh>
    <rPh sb="3" eb="4">
      <t>ハタ</t>
    </rPh>
    <phoneticPr fontId="8"/>
  </si>
  <si>
    <t>□拡声器</t>
    <rPh sb="1" eb="4">
      <t>カクセイキ</t>
    </rPh>
    <phoneticPr fontId="8"/>
  </si>
  <si>
    <t>□懐中電灯</t>
    <rPh sb="1" eb="3">
      <t>カイチュウ</t>
    </rPh>
    <rPh sb="3" eb="5">
      <t>デントウ</t>
    </rPh>
    <phoneticPr fontId="8"/>
  </si>
  <si>
    <t>□ライフジャケット</t>
  </si>
  <si>
    <t>□蛍光塗料</t>
    <rPh sb="1" eb="3">
      <t>ケイコウ</t>
    </rPh>
    <rPh sb="3" eb="5">
      <t>トリョウ</t>
    </rPh>
    <phoneticPr fontId="8"/>
  </si>
  <si>
    <t>□防災に係る研修</t>
    <rPh sb="1" eb="3">
      <t>ボウサイ</t>
    </rPh>
    <rPh sb="4" eb="5">
      <t>カカ</t>
    </rPh>
    <rPh sb="6" eb="8">
      <t>ケンシュウ</t>
    </rPh>
    <phoneticPr fontId="8"/>
  </si>
  <si>
    <t>□防災訓練</t>
    <rPh sb="1" eb="3">
      <t>ボウサイ</t>
    </rPh>
    <rPh sb="3" eb="5">
      <t>クンレン</t>
    </rPh>
    <phoneticPr fontId="8"/>
  </si>
  <si>
    <t>日分</t>
    <rPh sb="0" eb="1">
      <t>ニチ</t>
    </rPh>
    <rPh sb="1" eb="2">
      <t>ブン</t>
    </rPh>
    <phoneticPr fontId="8"/>
  </si>
  <si>
    <t>※屋内の場合、昇降手段、移動時間等も把握しておくこと</t>
    <rPh sb="1" eb="3">
      <t>オクナイ</t>
    </rPh>
    <rPh sb="4" eb="6">
      <t>バアイ</t>
    </rPh>
    <rPh sb="7" eb="9">
      <t>ショウコウ</t>
    </rPh>
    <rPh sb="9" eb="11">
      <t>シュダン</t>
    </rPh>
    <rPh sb="12" eb="14">
      <t>イドウ</t>
    </rPh>
    <rPh sb="14" eb="16">
      <t>ジカン</t>
    </rPh>
    <rPh sb="16" eb="17">
      <t>トウ</t>
    </rPh>
    <rPh sb="18" eb="20">
      <t>ハアク</t>
    </rPh>
    <phoneticPr fontId="8"/>
  </si>
  <si>
    <t>対象となる災害：</t>
    <phoneticPr fontId="8"/>
  </si>
  <si>
    <t>施設名：</t>
    <phoneticPr fontId="8"/>
  </si>
  <si>
    <t>施設階層</t>
  </si>
  <si>
    <t>浸水深</t>
  </si>
  <si>
    <t>土砂災害区域</t>
  </si>
  <si>
    <t xml:space="preserve">5．避難を行うための準備や所要時間の検討
</t>
    <phoneticPr fontId="8"/>
  </si>
  <si>
    <t xml:space="preserve">６．避難に必要な備品や浸水対策資機材の確認
</t>
    <phoneticPr fontId="8"/>
  </si>
  <si>
    <t xml:space="preserve">4．避難場所までの避難経路の検討
</t>
    <rPh sb="4" eb="6">
      <t>バショ</t>
    </rPh>
    <rPh sb="9" eb="11">
      <t>ヒナン</t>
    </rPh>
    <rPh sb="11" eb="13">
      <t>ケイロ</t>
    </rPh>
    <rPh sb="14" eb="16">
      <t>ケントウ</t>
    </rPh>
    <phoneticPr fontId="8"/>
  </si>
  <si>
    <t>避難場所</t>
  </si>
  <si>
    <t>浸水想定区域</t>
  </si>
  <si>
    <t>土砂災害警戒区域</t>
  </si>
  <si>
    <t>対応内容</t>
    <rPh sb="0" eb="2">
      <t>タイオウ</t>
    </rPh>
    <rPh sb="2" eb="4">
      <t>ナイヨウ</t>
    </rPh>
    <phoneticPr fontId="8"/>
  </si>
  <si>
    <t>所要時間</t>
    <rPh sb="0" eb="2">
      <t>ショヨウ</t>
    </rPh>
    <rPh sb="2" eb="4">
      <t>ジカン</t>
    </rPh>
    <phoneticPr fontId="8"/>
  </si>
  <si>
    <t>避難準備</t>
    <rPh sb="0" eb="2">
      <t>ヒナン</t>
    </rPh>
    <rPh sb="2" eb="4">
      <t>ジュンビ</t>
    </rPh>
    <phoneticPr fontId="8"/>
  </si>
  <si>
    <t>避難所への移動</t>
    <rPh sb="0" eb="3">
      <t>ヒナンジョ</t>
    </rPh>
    <rPh sb="5" eb="7">
      <t>イドウ</t>
    </rPh>
    <phoneticPr fontId="8"/>
  </si>
  <si>
    <t>避難場所：</t>
    <rPh sb="0" eb="2">
      <t>ヒナン</t>
    </rPh>
    <rPh sb="2" eb="4">
      <t>バショ</t>
    </rPh>
    <phoneticPr fontId="8"/>
  </si>
  <si>
    <t>移動距離：</t>
    <rPh sb="0" eb="2">
      <t>イドウ</t>
    </rPh>
    <rPh sb="2" eb="4">
      <t>キョリ</t>
    </rPh>
    <phoneticPr fontId="8"/>
  </si>
  <si>
    <t>移動手段：</t>
    <rPh sb="0" eb="2">
      <t>イドウ</t>
    </rPh>
    <rPh sb="2" eb="4">
      <t>シュダン</t>
    </rPh>
    <phoneticPr fontId="8"/>
  </si>
  <si>
    <t>避難準備から避難完了までの所要時間（合計）</t>
    <rPh sb="0" eb="2">
      <t>ヒナン</t>
    </rPh>
    <rPh sb="2" eb="4">
      <t>ジュンビ</t>
    </rPh>
    <rPh sb="6" eb="8">
      <t>ヒナン</t>
    </rPh>
    <rPh sb="8" eb="10">
      <t>カンリョウ</t>
    </rPh>
    <rPh sb="13" eb="15">
      <t>ショヨウ</t>
    </rPh>
    <rPh sb="15" eb="17">
      <t>ジカン</t>
    </rPh>
    <rPh sb="18" eb="20">
      <t>ゴウケイ</t>
    </rPh>
    <phoneticPr fontId="8"/>
  </si>
  <si>
    <t>m</t>
    <phoneticPr fontId="8"/>
  </si>
  <si>
    <t>現象</t>
    <rPh sb="0" eb="2">
      <t>ゲンショウ</t>
    </rPh>
    <phoneticPr fontId="8"/>
  </si>
  <si>
    <t>防災情報</t>
    <rPh sb="0" eb="2">
      <t>ボウサイ</t>
    </rPh>
    <rPh sb="2" eb="4">
      <t>ジョウホウ</t>
    </rPh>
    <phoneticPr fontId="8"/>
  </si>
  <si>
    <t>施設名：</t>
    <rPh sb="0" eb="2">
      <t>シセツ</t>
    </rPh>
    <rPh sb="2" eb="3">
      <t>メイ</t>
    </rPh>
    <phoneticPr fontId="8"/>
  </si>
  <si>
    <t>の対応</t>
    <rPh sb="1" eb="3">
      <t>タイオウ</t>
    </rPh>
    <phoneticPr fontId="8"/>
  </si>
  <si>
    <t>体制確立の判断材料</t>
    <rPh sb="0" eb="2">
      <t>タイセイ</t>
    </rPh>
    <rPh sb="2" eb="4">
      <t>カクリツ</t>
    </rPh>
    <rPh sb="5" eb="7">
      <t>ハンダン</t>
    </rPh>
    <rPh sb="7" eb="9">
      <t>ザイリョウ</t>
    </rPh>
    <phoneticPr fontId="8"/>
  </si>
  <si>
    <t>対応要員</t>
    <rPh sb="0" eb="2">
      <t>タイオウ</t>
    </rPh>
    <rPh sb="2" eb="4">
      <t>ヨウイン</t>
    </rPh>
    <phoneticPr fontId="8"/>
  </si>
  <si>
    <t>　施設階層</t>
    <rPh sb="1" eb="3">
      <t>シセツ</t>
    </rPh>
    <rPh sb="3" eb="5">
      <t>カイソウ</t>
    </rPh>
    <phoneticPr fontId="8"/>
  </si>
  <si>
    <t>施設階層</t>
    <rPh sb="0" eb="2">
      <t>シセツ</t>
    </rPh>
    <rPh sb="2" eb="4">
      <t>カイソウ</t>
    </rPh>
    <phoneticPr fontId="8"/>
  </si>
  <si>
    <t>浸水深</t>
    <rPh sb="0" eb="2">
      <t>シンスイ</t>
    </rPh>
    <rPh sb="2" eb="3">
      <t>フカ</t>
    </rPh>
    <phoneticPr fontId="8"/>
  </si>
  <si>
    <t>　土砂災害区域</t>
    <rPh sb="1" eb="3">
      <t>ドシャ</t>
    </rPh>
    <rPh sb="3" eb="5">
      <t>サイガイ</t>
    </rPh>
    <rPh sb="5" eb="7">
      <t>クイキ</t>
    </rPh>
    <phoneticPr fontId="8"/>
  </si>
  <si>
    <t>土砂災害区域</t>
    <rPh sb="0" eb="2">
      <t>ドシャ</t>
    </rPh>
    <rPh sb="2" eb="4">
      <t>サイガイ</t>
    </rPh>
    <rPh sb="4" eb="6">
      <t>クイキ</t>
    </rPh>
    <phoneticPr fontId="8"/>
  </si>
  <si>
    <t>対象となる災害</t>
    <rPh sb="0" eb="2">
      <t>タイショウ</t>
    </rPh>
    <rPh sb="5" eb="7">
      <t>サイガイ</t>
    </rPh>
    <phoneticPr fontId="8"/>
  </si>
  <si>
    <t>1.浸水害 2.土砂災害 3.両方</t>
    <rPh sb="2" eb="4">
      <t>シンスイ</t>
    </rPh>
    <rPh sb="4" eb="5">
      <t>ガイ</t>
    </rPh>
    <rPh sb="8" eb="10">
      <t>ドシャ</t>
    </rPh>
    <rPh sb="10" eb="12">
      <t>サイガイ</t>
    </rPh>
    <rPh sb="15" eb="17">
      <t>リョウホウ</t>
    </rPh>
    <phoneticPr fontId="8"/>
  </si>
  <si>
    <t>土砂災害区域内か否か</t>
    <rPh sb="0" eb="2">
      <t>ドシャ</t>
    </rPh>
    <rPh sb="2" eb="4">
      <t>サイガイ</t>
    </rPh>
    <rPh sb="4" eb="6">
      <t>クイキ</t>
    </rPh>
    <rPh sb="6" eb="7">
      <t>ナイ</t>
    </rPh>
    <rPh sb="8" eb="9">
      <t>イナ</t>
    </rPh>
    <phoneticPr fontId="8"/>
  </si>
  <si>
    <t>その他（市町村への連絡先部局名等）</t>
    <rPh sb="2" eb="3">
      <t>ホカ</t>
    </rPh>
    <rPh sb="15" eb="16">
      <t>トウ</t>
    </rPh>
    <phoneticPr fontId="8"/>
  </si>
  <si>
    <t>市町村の連絡先部局に係る電話番号</t>
    <phoneticPr fontId="8"/>
  </si>
  <si>
    <t>避難場所の避難先階</t>
    <rPh sb="5" eb="7">
      <t>ヒナン</t>
    </rPh>
    <rPh sb="7" eb="8">
      <t>サキ</t>
    </rPh>
    <rPh sb="8" eb="9">
      <t>カイ</t>
    </rPh>
    <phoneticPr fontId="8"/>
  </si>
  <si>
    <t>階</t>
    <rPh sb="0" eb="1">
      <t>カイ</t>
    </rPh>
    <phoneticPr fontId="8"/>
  </si>
  <si>
    <t>　避難場所②（必要に応じて）</t>
    <rPh sb="7" eb="9">
      <t>ヒツヨウ</t>
    </rPh>
    <rPh sb="10" eb="11">
      <t>オウ</t>
    </rPh>
    <phoneticPr fontId="8"/>
  </si>
  <si>
    <t>　避難場所①（必須）</t>
    <rPh sb="7" eb="9">
      <t>ヒッス</t>
    </rPh>
    <phoneticPr fontId="8"/>
  </si>
  <si>
    <t>　施設内にて屋内安全確保を図る場所</t>
    <rPh sb="1" eb="3">
      <t>シセツ</t>
    </rPh>
    <rPh sb="3" eb="4">
      <t>ナイ</t>
    </rPh>
    <rPh sb="6" eb="8">
      <t>オクナイ</t>
    </rPh>
    <rPh sb="8" eb="10">
      <t>アンゼン</t>
    </rPh>
    <rPh sb="10" eb="12">
      <t>カクホ</t>
    </rPh>
    <rPh sb="13" eb="14">
      <t>ハカ</t>
    </rPh>
    <rPh sb="15" eb="17">
      <t>バショ</t>
    </rPh>
    <phoneticPr fontId="8"/>
  </si>
  <si>
    <t>m</t>
    <phoneticPr fontId="8"/>
  </si>
  <si>
    <t>【避難対象】</t>
    <rPh sb="1" eb="3">
      <t>ヒナン</t>
    </rPh>
    <rPh sb="3" eb="5">
      <t>タイショウ</t>
    </rPh>
    <phoneticPr fontId="8"/>
  </si>
  <si>
    <t>約</t>
    <rPh sb="0" eb="1">
      <t>ヤク</t>
    </rPh>
    <phoneticPr fontId="8"/>
  </si>
  <si>
    <t>　避難対象、利用者数、施設職員数</t>
    <rPh sb="1" eb="3">
      <t>ヒナン</t>
    </rPh>
    <rPh sb="3" eb="5">
      <t>タイショウ</t>
    </rPh>
    <rPh sb="6" eb="9">
      <t>リヨウシャ</t>
    </rPh>
    <rPh sb="9" eb="10">
      <t>スウ</t>
    </rPh>
    <rPh sb="11" eb="13">
      <t>シセツ</t>
    </rPh>
    <rPh sb="13" eb="15">
      <t>ショクイン</t>
    </rPh>
    <rPh sb="15" eb="16">
      <t>スウ</t>
    </rPh>
    <phoneticPr fontId="8"/>
  </si>
  <si>
    <r>
      <t>Ø</t>
    </r>
    <r>
      <rPr>
        <sz val="12"/>
        <color theme="1"/>
        <rFont val="Times New Roman"/>
        <family val="1"/>
      </rPr>
      <t xml:space="preserve"> </t>
    </r>
    <phoneticPr fontId="8"/>
  </si>
  <si>
    <t>随時</t>
    <rPh sb="0" eb="2">
      <t>ズイジ</t>
    </rPh>
    <phoneticPr fontId="8"/>
  </si>
  <si>
    <t>③避難路の安全確保</t>
    <rPh sb="1" eb="4">
      <t>ヒナンロ</t>
    </rPh>
    <rPh sb="5" eb="7">
      <t>アンゼン</t>
    </rPh>
    <rPh sb="7" eb="9">
      <t>カクホ</t>
    </rPh>
    <phoneticPr fontId="8"/>
  </si>
  <si>
    <t>　避難準備</t>
    <rPh sb="1" eb="3">
      <t>ヒナン</t>
    </rPh>
    <rPh sb="3" eb="5">
      <t>ジュンビ</t>
    </rPh>
    <phoneticPr fontId="8"/>
  </si>
  <si>
    <t>合計</t>
    <rPh sb="0" eb="2">
      <t>ゴウケイ</t>
    </rPh>
    <phoneticPr fontId="8"/>
  </si>
  <si>
    <t>※③は同時並行</t>
    <phoneticPr fontId="8"/>
  </si>
  <si>
    <t>合計時間を記入</t>
    <rPh sb="0" eb="2">
      <t>ゴウケイ</t>
    </rPh>
    <rPh sb="2" eb="4">
      <t>ジカン</t>
    </rPh>
    <rPh sb="5" eb="7">
      <t>キニュウ</t>
    </rPh>
    <phoneticPr fontId="8"/>
  </si>
  <si>
    <t>　施設の対応</t>
    <rPh sb="1" eb="3">
      <t>シセツ</t>
    </rPh>
    <rPh sb="4" eb="6">
      <t>タイオウ</t>
    </rPh>
    <phoneticPr fontId="8"/>
  </si>
  <si>
    <t>注意体制確立</t>
    <rPh sb="0" eb="2">
      <t>チュウイ</t>
    </rPh>
    <rPh sb="2" eb="4">
      <t>タイセイ</t>
    </rPh>
    <rPh sb="4" eb="6">
      <t>カクリツ</t>
    </rPh>
    <phoneticPr fontId="8"/>
  </si>
  <si>
    <t>警戒体制確立</t>
    <rPh sb="0" eb="2">
      <t>ケイカイ</t>
    </rPh>
    <rPh sb="2" eb="4">
      <t>タイセイ</t>
    </rPh>
    <rPh sb="4" eb="6">
      <t>カクリツ</t>
    </rPh>
    <phoneticPr fontId="8"/>
  </si>
  <si>
    <t>非常体制確立（レベル4）</t>
    <phoneticPr fontId="8"/>
  </si>
  <si>
    <t>非常体制確立（レベル5）</t>
    <phoneticPr fontId="8"/>
  </si>
  <si>
    <t>様式１</t>
    <rPh sb="0" eb="2">
      <t>ヨウシキ</t>
    </rPh>
    <phoneticPr fontId="8"/>
  </si>
  <si>
    <t>様式２</t>
    <rPh sb="0" eb="2">
      <t>ヨウシキ</t>
    </rPh>
    <phoneticPr fontId="8"/>
  </si>
  <si>
    <t>様式３</t>
    <rPh sb="0" eb="2">
      <t>ヨウシキ</t>
    </rPh>
    <phoneticPr fontId="8"/>
  </si>
  <si>
    <t>様式４</t>
    <rPh sb="0" eb="2">
      <t>ヨウシキ</t>
    </rPh>
    <phoneticPr fontId="8"/>
  </si>
  <si>
    <t>様式５</t>
    <rPh sb="0" eb="2">
      <t>ヨウシキ</t>
    </rPh>
    <phoneticPr fontId="8"/>
  </si>
  <si>
    <t>避難場所までの移動距離、時間</t>
    <rPh sb="0" eb="2">
      <t>ヒナン</t>
    </rPh>
    <rPh sb="2" eb="4">
      <t>バショ</t>
    </rPh>
    <rPh sb="7" eb="9">
      <t>イドウ</t>
    </rPh>
    <rPh sb="9" eb="11">
      <t>キョリ</t>
    </rPh>
    <rPh sb="12" eb="14">
      <t>ジカン</t>
    </rPh>
    <phoneticPr fontId="8"/>
  </si>
  <si>
    <t>避難を行うための準備や所要時間を設定してください。所要時間は余裕を持たせて設定してください。</t>
    <rPh sb="0" eb="2">
      <t>ヒナン</t>
    </rPh>
    <rPh sb="3" eb="4">
      <t>オコナ</t>
    </rPh>
    <rPh sb="8" eb="10">
      <t>ジュンビ</t>
    </rPh>
    <rPh sb="11" eb="13">
      <t>ショヨウ</t>
    </rPh>
    <rPh sb="13" eb="15">
      <t>ジカン</t>
    </rPh>
    <rPh sb="16" eb="18">
      <t>セッテイ</t>
    </rPh>
    <rPh sb="25" eb="27">
      <t>ショヨウ</t>
    </rPh>
    <rPh sb="27" eb="29">
      <t>ジカン</t>
    </rPh>
    <rPh sb="30" eb="32">
      <t>ヨユウ</t>
    </rPh>
    <rPh sb="33" eb="34">
      <t>モ</t>
    </rPh>
    <rPh sb="37" eb="39">
      <t>セッテイ</t>
    </rPh>
    <phoneticPr fontId="8"/>
  </si>
  <si>
    <t>※③は重複</t>
    <rPh sb="3" eb="5">
      <t>チョウフク</t>
    </rPh>
    <phoneticPr fontId="8"/>
  </si>
  <si>
    <t>所要時間を記入してください。並列した準備があれば、最大所要時間を記入してください。</t>
    <rPh sb="0" eb="2">
      <t>ショヨウ</t>
    </rPh>
    <rPh sb="2" eb="4">
      <t>ジカン</t>
    </rPh>
    <rPh sb="5" eb="7">
      <t>キニュウ</t>
    </rPh>
    <rPh sb="14" eb="16">
      <t>ヘイレツ</t>
    </rPh>
    <rPh sb="18" eb="20">
      <t>ジュンビ</t>
    </rPh>
    <rPh sb="25" eb="27">
      <t>サイダイ</t>
    </rPh>
    <rPh sb="27" eb="29">
      <t>ショヨウ</t>
    </rPh>
    <rPh sb="29" eb="31">
      <t>ジカン</t>
    </rPh>
    <rPh sb="32" eb="34">
      <t>キニュウ</t>
    </rPh>
    <phoneticPr fontId="8"/>
  </si>
  <si>
    <t>平常時</t>
    <rPh sb="0" eb="2">
      <t>ヘイジョウ</t>
    </rPh>
    <rPh sb="2" eb="3">
      <t>ジ</t>
    </rPh>
    <phoneticPr fontId="8"/>
  </si>
  <si>
    <t>非常体制確立（レベル3）</t>
    <phoneticPr fontId="8"/>
  </si>
  <si>
    <t>（http://www.bousai.pref.okayama.jp/bousai/）</t>
  </si>
  <si>
    <t>（http://www.jma.go.jp/）</t>
    <phoneticPr fontId="8"/>
  </si>
  <si>
    <t>気象庁HP</t>
    <phoneticPr fontId="8"/>
  </si>
  <si>
    <t>□水</t>
    <rPh sb="1" eb="2">
      <t>ミズ</t>
    </rPh>
    <phoneticPr fontId="8"/>
  </si>
  <si>
    <t>□食料</t>
    <rPh sb="1" eb="3">
      <t>ショクリョウ</t>
    </rPh>
    <phoneticPr fontId="8"/>
  </si>
  <si>
    <t>□寝具</t>
    <rPh sb="1" eb="3">
      <t>シング</t>
    </rPh>
    <phoneticPr fontId="8"/>
  </si>
  <si>
    <t>□防寒具</t>
    <rPh sb="1" eb="4">
      <t>ボウカング</t>
    </rPh>
    <phoneticPr fontId="8"/>
  </si>
  <si>
    <t>□おむつ・おしりふき</t>
    <phoneticPr fontId="8"/>
  </si>
  <si>
    <t>□常備薬</t>
    <rPh sb="1" eb="4">
      <t>ジョウビヤク</t>
    </rPh>
    <phoneticPr fontId="8"/>
  </si>
  <si>
    <t>□おやつ</t>
    <phoneticPr fontId="8"/>
  </si>
  <si>
    <t>□おんぶひも</t>
    <phoneticPr fontId="8"/>
  </si>
  <si>
    <t>□ウエットティッシュ</t>
    <phoneticPr fontId="8"/>
  </si>
  <si>
    <t>□ゴミ袋</t>
    <rPh sb="3" eb="4">
      <t>ブクロ</t>
    </rPh>
    <phoneticPr fontId="8"/>
  </si>
  <si>
    <t>□タオル</t>
    <phoneticPr fontId="8"/>
  </si>
  <si>
    <t>□土のう</t>
    <rPh sb="1" eb="2">
      <t>ド</t>
    </rPh>
    <phoneticPr fontId="8"/>
  </si>
  <si>
    <t>□止水板</t>
    <rPh sb="1" eb="3">
      <t>シスイ</t>
    </rPh>
    <rPh sb="3" eb="4">
      <t>バン</t>
    </rPh>
    <phoneticPr fontId="8"/>
  </si>
  <si>
    <t xml:space="preserve">１．施設の利用状況の確認 </t>
    <phoneticPr fontId="8"/>
  </si>
  <si>
    <t>反映先：タイムライン「１．施設の利用状況の確認」、避難確保計画 (様式１）</t>
    <rPh sb="0" eb="2">
      <t>ハンエイ</t>
    </rPh>
    <rPh sb="2" eb="3">
      <t>サキ</t>
    </rPh>
    <rPh sb="25" eb="27">
      <t>ヒナン</t>
    </rPh>
    <rPh sb="27" eb="29">
      <t>カクホ</t>
    </rPh>
    <rPh sb="29" eb="31">
      <t>ケイカク</t>
    </rPh>
    <rPh sb="33" eb="35">
      <t>ヨウシキ</t>
    </rPh>
    <phoneticPr fontId="8"/>
  </si>
  <si>
    <t>反映先：タイムライン「２．施設ハザードの確認」</t>
    <rPh sb="0" eb="2">
      <t>ハンエイ</t>
    </rPh>
    <rPh sb="2" eb="3">
      <t>サキ</t>
    </rPh>
    <phoneticPr fontId="8"/>
  </si>
  <si>
    <t>3．安全な避難先の検討</t>
    <rPh sb="2" eb="4">
      <t>アンゼン</t>
    </rPh>
    <rPh sb="7" eb="8">
      <t>サキ</t>
    </rPh>
    <rPh sb="9" eb="11">
      <t>ケントウ</t>
    </rPh>
    <phoneticPr fontId="8"/>
  </si>
  <si>
    <t>入力例、備考等</t>
    <rPh sb="4" eb="6">
      <t>ビコウ</t>
    </rPh>
    <rPh sb="6" eb="7">
      <t>トウ</t>
    </rPh>
    <phoneticPr fontId="8"/>
  </si>
  <si>
    <t>避難確保計画</t>
    <phoneticPr fontId="8"/>
  </si>
  <si>
    <t>反映先：表紙、他</t>
    <rPh sb="0" eb="2">
      <t>ハンエイ</t>
    </rPh>
    <rPh sb="2" eb="3">
      <t>サキ</t>
    </rPh>
    <rPh sb="4" eb="6">
      <t>ヒョウシ</t>
    </rPh>
    <rPh sb="7" eb="8">
      <t>ホカ</t>
    </rPh>
    <phoneticPr fontId="8"/>
  </si>
  <si>
    <t>２．施設ハザードの確認</t>
    <phoneticPr fontId="8"/>
  </si>
  <si>
    <t>○</t>
  </si>
  <si>
    <t>m</t>
    <phoneticPr fontId="8"/>
  </si>
  <si>
    <t>浸水想定区域および浸水深</t>
    <rPh sb="0" eb="2">
      <t>シンスイ</t>
    </rPh>
    <rPh sb="2" eb="4">
      <t>ソウテイ</t>
    </rPh>
    <rPh sb="4" eb="6">
      <t>クイキ</t>
    </rPh>
    <rPh sb="9" eb="11">
      <t>シンスイ</t>
    </rPh>
    <rPh sb="11" eb="12">
      <t>フカ</t>
    </rPh>
    <phoneticPr fontId="8"/>
  </si>
  <si>
    <t>区域外がのぞましい</t>
    <rPh sb="0" eb="2">
      <t>クイキ</t>
    </rPh>
    <rPh sb="2" eb="3">
      <t>ガイ</t>
    </rPh>
    <phoneticPr fontId="8"/>
  </si>
  <si>
    <t>□浸水深</t>
    <rPh sb="1" eb="3">
      <t>シンスイ</t>
    </rPh>
    <rPh sb="3" eb="4">
      <t>フカ</t>
    </rPh>
    <phoneticPr fontId="8"/>
  </si>
  <si>
    <t>区域内の場合、浸水深m</t>
    <rPh sb="0" eb="3">
      <t>クイキナイ</t>
    </rPh>
    <rPh sb="4" eb="6">
      <t>バアイ</t>
    </rPh>
    <rPh sb="7" eb="9">
      <t>シンスイ</t>
    </rPh>
    <rPh sb="9" eb="10">
      <t>フカ</t>
    </rPh>
    <phoneticPr fontId="8"/>
  </si>
  <si>
    <t>注意）現象と防災情報の関係性は時系列が前後する可能性があります</t>
    <phoneticPr fontId="8"/>
  </si>
  <si>
    <t>河川名：</t>
    <rPh sb="0" eb="2">
      <t>カセン</t>
    </rPh>
    <rPh sb="2" eb="3">
      <t>メイ</t>
    </rPh>
    <phoneticPr fontId="8"/>
  </si>
  <si>
    <t>観測所名：</t>
    <rPh sb="0" eb="2">
      <t>カンソク</t>
    </rPh>
    <rPh sb="2" eb="3">
      <t>ジョ</t>
    </rPh>
    <rPh sb="3" eb="4">
      <t>メイ</t>
    </rPh>
    <phoneticPr fontId="8"/>
  </si>
  <si>
    <t>防災情報の収集</t>
    <rPh sb="0" eb="2">
      <t>ボウサイ</t>
    </rPh>
    <rPh sb="2" eb="4">
      <t>ジョウホウ</t>
    </rPh>
    <rPh sb="5" eb="7">
      <t>シュウシュウ</t>
    </rPh>
    <phoneticPr fontId="8"/>
  </si>
  <si>
    <t>①体制確立の判断材料</t>
    <rPh sb="1" eb="3">
      <t>タイセイ</t>
    </rPh>
    <rPh sb="3" eb="5">
      <t>カクリツ</t>
    </rPh>
    <rPh sb="6" eb="8">
      <t>ハンダン</t>
    </rPh>
    <rPh sb="8" eb="10">
      <t>ザイリョウ</t>
    </rPh>
    <phoneticPr fontId="8"/>
  </si>
  <si>
    <t>②対応内容</t>
    <rPh sb="1" eb="3">
      <t>タイオウ</t>
    </rPh>
    <rPh sb="3" eb="5">
      <t>ナイヨウ</t>
    </rPh>
    <phoneticPr fontId="8"/>
  </si>
  <si>
    <t>③対応要員</t>
    <phoneticPr fontId="8"/>
  </si>
  <si>
    <t>浸水防止対策の準備</t>
    <rPh sb="0" eb="2">
      <t>シンスイ</t>
    </rPh>
    <rPh sb="2" eb="4">
      <t>ボウシ</t>
    </rPh>
    <rPh sb="4" eb="6">
      <t>タイサク</t>
    </rPh>
    <rPh sb="7" eb="9">
      <t>ジュンビ</t>
    </rPh>
    <phoneticPr fontId="8"/>
  </si>
  <si>
    <t>職員の参集</t>
    <rPh sb="0" eb="2">
      <t>ショクイン</t>
    </rPh>
    <rPh sb="3" eb="5">
      <t>サンシュウ</t>
    </rPh>
    <phoneticPr fontId="8"/>
  </si>
  <si>
    <t>避難開始の判断</t>
    <rPh sb="0" eb="2">
      <t>ヒナン</t>
    </rPh>
    <rPh sb="2" eb="4">
      <t>カイシ</t>
    </rPh>
    <rPh sb="5" eb="7">
      <t>ハンダン</t>
    </rPh>
    <phoneticPr fontId="8"/>
  </si>
  <si>
    <t>避難経路の確認</t>
    <rPh sb="0" eb="2">
      <t>ヒナン</t>
    </rPh>
    <rPh sb="2" eb="4">
      <t>ケイロ</t>
    </rPh>
    <rPh sb="5" eb="7">
      <t>カクニン</t>
    </rPh>
    <phoneticPr fontId="8"/>
  </si>
  <si>
    <t>主任</t>
    <rPh sb="0" eb="2">
      <t>シュニン</t>
    </rPh>
    <phoneticPr fontId="8"/>
  </si>
  <si>
    <t>目安等</t>
    <rPh sb="0" eb="2">
      <t>メヤス</t>
    </rPh>
    <rPh sb="2" eb="3">
      <t>トウ</t>
    </rPh>
    <phoneticPr fontId="8"/>
  </si>
  <si>
    <t>反映先：タイムライン「３．避難先の検討、リスク」、避難確保計画 (様式４）</t>
    <rPh sb="13" eb="15">
      <t>ヒナン</t>
    </rPh>
    <rPh sb="15" eb="16">
      <t>サキ</t>
    </rPh>
    <rPh sb="17" eb="19">
      <t>ケントウ</t>
    </rPh>
    <phoneticPr fontId="8"/>
  </si>
  <si>
    <t>①体制確立の判断時期</t>
    <phoneticPr fontId="8"/>
  </si>
  <si>
    <t>②活動内容</t>
    <phoneticPr fontId="8"/>
  </si>
  <si>
    <t>③対応要員</t>
    <phoneticPr fontId="8"/>
  </si>
  <si>
    <t>反映先：タイムライン「７．対応のタイミングの検討」、避難確保計画 (様式２）</t>
    <rPh sb="13" eb="15">
      <t>タイオウ</t>
    </rPh>
    <rPh sb="22" eb="24">
      <t>ケントウ</t>
    </rPh>
    <phoneticPr fontId="8"/>
  </si>
  <si>
    <t>反映先：タイムライン「６．避難に必要な備品や浸水対策資機材の確認」、避難確保計画 (様式５）</t>
    <rPh sb="13" eb="15">
      <t>ヒナン</t>
    </rPh>
    <rPh sb="16" eb="18">
      <t>ヒツヨウ</t>
    </rPh>
    <rPh sb="19" eb="21">
      <t>ビヒン</t>
    </rPh>
    <rPh sb="22" eb="24">
      <t>シンスイ</t>
    </rPh>
    <rPh sb="24" eb="26">
      <t>タイサク</t>
    </rPh>
    <rPh sb="26" eb="29">
      <t>シキザイ</t>
    </rPh>
    <rPh sb="30" eb="32">
      <t>カクニン</t>
    </rPh>
    <phoneticPr fontId="8"/>
  </si>
  <si>
    <t>反映先：避難確保計画 (様式５）8.防災教育及び訓練の実施</t>
    <rPh sb="18" eb="20">
      <t>ボウサイ</t>
    </rPh>
    <rPh sb="20" eb="22">
      <t>キョウイク</t>
    </rPh>
    <rPh sb="22" eb="23">
      <t>オヨ</t>
    </rPh>
    <rPh sb="24" eb="26">
      <t>クンレン</t>
    </rPh>
    <rPh sb="27" eb="29">
      <t>ジッシ</t>
    </rPh>
    <phoneticPr fontId="8"/>
  </si>
  <si>
    <t>Index</t>
    <phoneticPr fontId="8"/>
  </si>
  <si>
    <t>数量設定有</t>
    <rPh sb="0" eb="2">
      <t>スウリョウ</t>
    </rPh>
    <rPh sb="2" eb="4">
      <t>セッテイ</t>
    </rPh>
    <rPh sb="4" eb="5">
      <t>アリ</t>
    </rPh>
    <phoneticPr fontId="8"/>
  </si>
  <si>
    <t>避難誘導員</t>
    <rPh sb="0" eb="2">
      <t>ヒナン</t>
    </rPh>
    <rPh sb="2" eb="4">
      <t>ユウドウ</t>
    </rPh>
    <rPh sb="4" eb="5">
      <t>イン</t>
    </rPh>
    <phoneticPr fontId="8"/>
  </si>
  <si>
    <t>全職員</t>
    <rPh sb="0" eb="3">
      <t>ゼンショクイン</t>
    </rPh>
    <phoneticPr fontId="8"/>
  </si>
  <si>
    <t>元</t>
    <rPh sb="0" eb="1">
      <t>モト</t>
    </rPh>
    <phoneticPr fontId="8"/>
  </si>
  <si>
    <t>次のいずれかに該当する場合</t>
    <rPh sb="0" eb="1">
      <t>ツギ</t>
    </rPh>
    <phoneticPr fontId="8"/>
  </si>
  <si>
    <r>
      <t>Ø</t>
    </r>
    <r>
      <rPr>
        <sz val="11"/>
        <rFont val="Times New Roman"/>
        <family val="1"/>
      </rPr>
      <t xml:space="preserve"> </t>
    </r>
    <phoneticPr fontId="8"/>
  </si>
  <si>
    <r>
      <t xml:space="preserve">避難場所
</t>
    </r>
    <r>
      <rPr>
        <sz val="10"/>
        <color theme="1"/>
        <rFont val="ＭＳ Ｐゴシック"/>
        <family val="3"/>
        <charset val="128"/>
      </rPr>
      <t>（その②必要に応じて）</t>
    </r>
    <rPh sb="0" eb="2">
      <t>ヒナン</t>
    </rPh>
    <rPh sb="2" eb="3">
      <t>バ</t>
    </rPh>
    <rPh sb="9" eb="11">
      <t>ヒツヨウ</t>
    </rPh>
    <rPh sb="12" eb="13">
      <t>オウ</t>
    </rPh>
    <phoneticPr fontId="8"/>
  </si>
  <si>
    <t>要配慮者利用施設避難行動タイムライン</t>
    <rPh sb="6" eb="8">
      <t>シセツ</t>
    </rPh>
    <rPh sb="8" eb="10">
      <t>ヒナン</t>
    </rPh>
    <rPh sb="10" eb="12">
      <t>コウドウ</t>
    </rPh>
    <phoneticPr fontId="8"/>
  </si>
  <si>
    <t xml:space="preserve">７．体制確立や避難開始等のタイミングの検討
</t>
    <rPh sb="2" eb="4">
      <t>タイセイ</t>
    </rPh>
    <rPh sb="4" eb="6">
      <t>カクリツ</t>
    </rPh>
    <rPh sb="7" eb="9">
      <t>ヒナン</t>
    </rPh>
    <rPh sb="9" eb="12">
      <t>カイシトウ</t>
    </rPh>
    <rPh sb="19" eb="21">
      <t>ケントウ</t>
    </rPh>
    <phoneticPr fontId="8"/>
  </si>
  <si>
    <t>反映先：タイムライン「７．体制確立や避難開始等のタイミングの検討」、避難確保計画 (様式２）</t>
    <rPh sb="0" eb="2">
      <t>ハンエイ</t>
    </rPh>
    <rPh sb="2" eb="3">
      <t>サキ</t>
    </rPh>
    <phoneticPr fontId="8"/>
  </si>
  <si>
    <t>反映先：タイムライン「７．体制確立や避難開始等のタイミングの検討」、避難確保計画 (様式３）</t>
    <rPh sb="13" eb="15">
      <t>タイセイ</t>
    </rPh>
    <rPh sb="15" eb="17">
      <t>カクリツ</t>
    </rPh>
    <rPh sb="18" eb="20">
      <t>ヒナン</t>
    </rPh>
    <rPh sb="20" eb="23">
      <t>カイシトウ</t>
    </rPh>
    <rPh sb="30" eb="32">
      <t>ケントウ</t>
    </rPh>
    <phoneticPr fontId="8"/>
  </si>
  <si>
    <t>反映先：タイムライン「5．避難を行うための準備や所要時間の検討」</t>
    <phoneticPr fontId="8"/>
  </si>
  <si>
    <t>全員</t>
    <rPh sb="0" eb="2">
      <t>ゼンイン</t>
    </rPh>
    <phoneticPr fontId="8"/>
  </si>
  <si>
    <t>幹部職員の参集</t>
    <rPh sb="0" eb="2">
      <t>カンブ</t>
    </rPh>
    <rPh sb="2" eb="4">
      <t>ショクイン</t>
    </rPh>
    <rPh sb="5" eb="7">
      <t>サンシュウサンシュウショクインジゼンレンラク</t>
    </rPh>
    <phoneticPr fontId="8"/>
  </si>
  <si>
    <t>参集職員への事前連絡</t>
    <phoneticPr fontId="8"/>
  </si>
  <si>
    <t>避難路の確認</t>
    <rPh sb="0" eb="3">
      <t>ヒナンロ</t>
    </rPh>
    <rPh sb="4" eb="6">
      <t>カクニン</t>
    </rPh>
    <phoneticPr fontId="8"/>
  </si>
  <si>
    <t>土嚢の設置</t>
    <rPh sb="0" eb="2">
      <t>ドノウ</t>
    </rPh>
    <rPh sb="3" eb="5">
      <t>セッチ</t>
    </rPh>
    <phoneticPr fontId="8"/>
  </si>
  <si>
    <t>止水板の設置</t>
    <rPh sb="0" eb="2">
      <t>シスイ</t>
    </rPh>
    <rPh sb="2" eb="3">
      <t>バン</t>
    </rPh>
    <rPh sb="4" eb="6">
      <t>セッチ</t>
    </rPh>
    <phoneticPr fontId="8"/>
  </si>
  <si>
    <t>重要備品、設備の退避</t>
    <rPh sb="0" eb="2">
      <t>ジュウヨウ</t>
    </rPh>
    <rPh sb="2" eb="4">
      <t>ビヒン</t>
    </rPh>
    <rPh sb="5" eb="7">
      <t>セツビ</t>
    </rPh>
    <rPh sb="8" eb="10">
      <t>タイヒ</t>
    </rPh>
    <phoneticPr fontId="8"/>
  </si>
  <si>
    <t>持出し品の準備</t>
    <rPh sb="0" eb="2">
      <t>モチダ</t>
    </rPh>
    <rPh sb="3" eb="4">
      <t>ヒン</t>
    </rPh>
    <rPh sb="5" eb="7">
      <t>ジュンビ</t>
    </rPh>
    <phoneticPr fontId="8"/>
  </si>
  <si>
    <t>持出し品のチェック</t>
    <rPh sb="0" eb="2">
      <t>モチダ</t>
    </rPh>
    <rPh sb="3" eb="4">
      <t>ヒン</t>
    </rPh>
    <phoneticPr fontId="8"/>
  </si>
  <si>
    <t>持出し品を車両への積込</t>
    <rPh sb="0" eb="2">
      <t>モチダ</t>
    </rPh>
    <rPh sb="3" eb="4">
      <t>ヒン</t>
    </rPh>
    <rPh sb="5" eb="7">
      <t>シャリョウ</t>
    </rPh>
    <rPh sb="9" eb="11">
      <t>ツミコミ</t>
    </rPh>
    <phoneticPr fontId="8"/>
  </si>
  <si>
    <t>避難所への移動開始</t>
    <rPh sb="0" eb="3">
      <t>ヒナンジョ</t>
    </rPh>
    <rPh sb="5" eb="7">
      <t>イドウ</t>
    </rPh>
    <rPh sb="7" eb="9">
      <t>カイシ</t>
    </rPh>
    <phoneticPr fontId="8"/>
  </si>
  <si>
    <t>協定施設への移動開始</t>
    <rPh sb="0" eb="2">
      <t>キョウテイ</t>
    </rPh>
    <rPh sb="2" eb="4">
      <t>シセツ</t>
    </rPh>
    <rPh sb="6" eb="8">
      <t>イドウ</t>
    </rPh>
    <rPh sb="8" eb="10">
      <t>カイシ</t>
    </rPh>
    <phoneticPr fontId="8"/>
  </si>
  <si>
    <t>グループ施設への移動開始</t>
    <rPh sb="4" eb="6">
      <t>シセツ</t>
    </rPh>
    <rPh sb="8" eb="10">
      <t>イドウ</t>
    </rPh>
    <rPh sb="10" eb="12">
      <t>カイシ</t>
    </rPh>
    <phoneticPr fontId="8"/>
  </si>
  <si>
    <t>屋内上層階へ退避開始</t>
    <rPh sb="0" eb="2">
      <t>オクナイ</t>
    </rPh>
    <rPh sb="2" eb="4">
      <t>ジョウソウ</t>
    </rPh>
    <rPh sb="4" eb="5">
      <t>カイ</t>
    </rPh>
    <rPh sb="6" eb="8">
      <t>タイヒ</t>
    </rPh>
    <rPh sb="8" eb="10">
      <t>カイシ</t>
    </rPh>
    <phoneticPr fontId="8"/>
  </si>
  <si>
    <t>全員避難のチェック、施錠</t>
    <rPh sb="0" eb="2">
      <t>ゼンイン</t>
    </rPh>
    <rPh sb="2" eb="4">
      <t>ヒナン</t>
    </rPh>
    <rPh sb="10" eb="12">
      <t>セジョウ</t>
    </rPh>
    <phoneticPr fontId="8"/>
  </si>
  <si>
    <t>従業員の避難開始</t>
    <rPh sb="0" eb="3">
      <t>ジュウギョウイン</t>
    </rPh>
    <rPh sb="4" eb="6">
      <t>ヒナン</t>
    </rPh>
    <rPh sb="6" eb="8">
      <t>カイシ</t>
    </rPh>
    <phoneticPr fontId="8"/>
  </si>
  <si>
    <t>従業員の安否確認</t>
    <rPh sb="0" eb="3">
      <t>ジュウギョウイン</t>
    </rPh>
    <rPh sb="4" eb="6">
      <t>アンピ</t>
    </rPh>
    <rPh sb="6" eb="8">
      <t>カクニン</t>
    </rPh>
    <phoneticPr fontId="8"/>
  </si>
  <si>
    <t>急病人の緊急搬送要請</t>
    <rPh sb="0" eb="2">
      <t>キュウビョウ</t>
    </rPh>
    <rPh sb="2" eb="3">
      <t>ニン</t>
    </rPh>
    <rPh sb="4" eb="6">
      <t>キンキュウ</t>
    </rPh>
    <rPh sb="6" eb="8">
      <t>ハンソウ</t>
    </rPh>
    <rPh sb="8" eb="10">
      <t>ヨウセイ</t>
    </rPh>
    <phoneticPr fontId="8"/>
  </si>
  <si>
    <t>台</t>
    <rPh sb="0" eb="1">
      <t>ダイ</t>
    </rPh>
    <phoneticPr fontId="8"/>
  </si>
  <si>
    <t>□プランター、□ビニールシート、□ロープ</t>
    <phoneticPr fontId="8"/>
  </si>
  <si>
    <t>□ミルク、□簡易マット</t>
    <rPh sb="6" eb="8">
      <t>カンイ</t>
    </rPh>
    <phoneticPr fontId="8"/>
  </si>
  <si>
    <t>その他</t>
    <rPh sb="2" eb="3">
      <t>ホカ</t>
    </rPh>
    <phoneticPr fontId="8"/>
  </si>
  <si>
    <t>③持出し品の準備</t>
    <rPh sb="1" eb="3">
      <t>モチダ</t>
    </rPh>
    <rPh sb="4" eb="5">
      <t>ヒン</t>
    </rPh>
    <rPh sb="6" eb="8">
      <t>ジュンビ</t>
    </rPh>
    <phoneticPr fontId="8"/>
  </si>
  <si>
    <t>避難準備の所要時間（計）</t>
    <rPh sb="0" eb="2">
      <t>ヒナン</t>
    </rPh>
    <rPh sb="2" eb="4">
      <t>ジュンビ</t>
    </rPh>
    <rPh sb="5" eb="7">
      <t>ショヨウ</t>
    </rPh>
    <rPh sb="7" eb="9">
      <t>ジカン</t>
    </rPh>
    <rPh sb="10" eb="11">
      <t>ケイ</t>
    </rPh>
    <phoneticPr fontId="8"/>
  </si>
  <si>
    <t>　避難先はハザードマップの想定浸水深や土砂災害警戒区域等から、以下の場所とする。</t>
    <rPh sb="1" eb="3">
      <t>ヒナン</t>
    </rPh>
    <rPh sb="3" eb="4">
      <t>サキ</t>
    </rPh>
    <rPh sb="13" eb="15">
      <t>ソウテイ</t>
    </rPh>
    <rPh sb="15" eb="17">
      <t>シンスイ</t>
    </rPh>
    <rPh sb="17" eb="18">
      <t>フカ</t>
    </rPh>
    <rPh sb="19" eb="21">
      <t>ドシャ</t>
    </rPh>
    <rPh sb="21" eb="23">
      <t>サイガイ</t>
    </rPh>
    <rPh sb="23" eb="25">
      <t>ケイカイ</t>
    </rPh>
    <rPh sb="25" eb="27">
      <t>クイキ</t>
    </rPh>
    <rPh sb="27" eb="28">
      <t>トウ</t>
    </rPh>
    <rPh sb="31" eb="33">
      <t>イカ</t>
    </rPh>
    <rPh sb="34" eb="36">
      <t>バショ</t>
    </rPh>
    <phoneticPr fontId="8"/>
  </si>
  <si>
    <t>　計画を作成及び必要に応じて見直し・修正をしたときは、水防法第15条の3第2項に基づき、遅滞なく、当該計画を市町村長へ報告する。</t>
    <phoneticPr fontId="8"/>
  </si>
  <si>
    <t>　計画を作成及び必要に応じて見直し・修正をしたときは、土砂災害防止法第8条の2項に基づき、遅滞なく、当該計画を市町村長へ報告する。</t>
    <rPh sb="39" eb="40">
      <t>コウ</t>
    </rPh>
    <phoneticPr fontId="8"/>
  </si>
  <si>
    <t>　計画を作成及び必要に応じて見直し・修正をしたときは、水防法第15条の3第2項および、土砂災害防止法第8条の2項に基づき、遅滞なく、当該計画を市町村長へ報告する。</t>
    <phoneticPr fontId="8"/>
  </si>
  <si>
    <r>
      <t>・本シートは、タイムライン及び避難確保計画を簡易に作成することを目的としたものです。このため、</t>
    </r>
    <r>
      <rPr>
        <u/>
        <sz val="12"/>
        <color rgb="FFFF0000"/>
        <rFont val="ＭＳ ゴシック"/>
        <family val="3"/>
        <charset val="128"/>
      </rPr>
      <t>出力シート上に作成される計画内容は、必ずしも各施設の状況を反映したものとはなりません</t>
    </r>
    <r>
      <rPr>
        <sz val="12"/>
        <color theme="1"/>
        <rFont val="ＭＳ ゴシック"/>
        <family val="3"/>
        <charset val="128"/>
      </rPr>
      <t>。適切な計画を作成するため、</t>
    </r>
    <r>
      <rPr>
        <u/>
        <sz val="12"/>
        <color rgb="FFFF0000"/>
        <rFont val="ＭＳ ゴシック"/>
        <family val="3"/>
        <charset val="128"/>
      </rPr>
      <t>各施設においてはシート上に作成された計画内容を十分確認し、必要な場合修正</t>
    </r>
    <r>
      <rPr>
        <sz val="12"/>
        <color theme="1"/>
        <rFont val="ＭＳ ゴシック"/>
        <family val="3"/>
        <charset val="128"/>
      </rPr>
      <t>してください。
・シートの性質上、文字がつぶれたりする場合がありますので、その場合は適宜エクセルシートの大きさを変えるなどで表示内容を調整してください。
・太枠線内のオレンジ（一部、黄）色付けされた部分に入力してください。
・出力シートの内容の修正は、直接出力シートに対して行ってください。</t>
    </r>
    <rPh sb="1" eb="2">
      <t>ホン</t>
    </rPh>
    <rPh sb="13" eb="14">
      <t>オヨ</t>
    </rPh>
    <rPh sb="15" eb="17">
      <t>ヒナン</t>
    </rPh>
    <rPh sb="17" eb="19">
      <t>カクホ</t>
    </rPh>
    <rPh sb="19" eb="21">
      <t>ケイカク</t>
    </rPh>
    <rPh sb="22" eb="24">
      <t>カンイ</t>
    </rPh>
    <rPh sb="25" eb="27">
      <t>サクセイ</t>
    </rPh>
    <rPh sb="32" eb="34">
      <t>モクテキ</t>
    </rPh>
    <rPh sb="47" eb="49">
      <t>シュツリョク</t>
    </rPh>
    <rPh sb="52" eb="53">
      <t>ジョウ</t>
    </rPh>
    <rPh sb="54" eb="56">
      <t>サクセイ</t>
    </rPh>
    <rPh sb="59" eb="61">
      <t>ケイカク</t>
    </rPh>
    <rPh sb="61" eb="63">
      <t>ナイヨウ</t>
    </rPh>
    <rPh sb="65" eb="66">
      <t>カナラ</t>
    </rPh>
    <rPh sb="69" eb="72">
      <t>カクシセツ</t>
    </rPh>
    <rPh sb="73" eb="75">
      <t>ジョウキョウ</t>
    </rPh>
    <rPh sb="76" eb="78">
      <t>ハンエイ</t>
    </rPh>
    <rPh sb="90" eb="92">
      <t>テキセツ</t>
    </rPh>
    <rPh sb="93" eb="95">
      <t>ケイカク</t>
    </rPh>
    <rPh sb="96" eb="98">
      <t>サクセイ</t>
    </rPh>
    <rPh sb="103" eb="106">
      <t>カクシセツ</t>
    </rPh>
    <rPh sb="114" eb="115">
      <t>ジョウ</t>
    </rPh>
    <rPh sb="116" eb="118">
      <t>サクセイ</t>
    </rPh>
    <rPh sb="121" eb="123">
      <t>ケイカク</t>
    </rPh>
    <rPh sb="123" eb="125">
      <t>ナイヨウ</t>
    </rPh>
    <rPh sb="126" eb="128">
      <t>ジュウブン</t>
    </rPh>
    <rPh sb="128" eb="130">
      <t>カクニン</t>
    </rPh>
    <rPh sb="132" eb="134">
      <t>ヒツヨウ</t>
    </rPh>
    <rPh sb="135" eb="137">
      <t>バアイ</t>
    </rPh>
    <rPh sb="137" eb="139">
      <t>シュウセイ</t>
    </rPh>
    <rPh sb="152" eb="155">
      <t>セイシツジョウ</t>
    </rPh>
    <rPh sb="156" eb="158">
      <t>モジ</t>
    </rPh>
    <rPh sb="166" eb="168">
      <t>バアイ</t>
    </rPh>
    <rPh sb="178" eb="180">
      <t>バアイ</t>
    </rPh>
    <rPh sb="181" eb="183">
      <t>テキギ</t>
    </rPh>
    <rPh sb="191" eb="192">
      <t>オオ</t>
    </rPh>
    <rPh sb="195" eb="196">
      <t>カ</t>
    </rPh>
    <rPh sb="201" eb="203">
      <t>ヒョウジ</t>
    </rPh>
    <rPh sb="203" eb="205">
      <t>ナイヨウ</t>
    </rPh>
    <rPh sb="206" eb="208">
      <t>チョウセイ</t>
    </rPh>
    <rPh sb="217" eb="219">
      <t>フトワク</t>
    </rPh>
    <rPh sb="219" eb="221">
      <t>センナイ</t>
    </rPh>
    <rPh sb="227" eb="229">
      <t>イチブ</t>
    </rPh>
    <rPh sb="232" eb="233">
      <t>イロ</t>
    </rPh>
    <rPh sb="233" eb="234">
      <t>ヅ</t>
    </rPh>
    <rPh sb="238" eb="240">
      <t>ブブン</t>
    </rPh>
    <rPh sb="241" eb="243">
      <t>ニュウリョク</t>
    </rPh>
    <rPh sb="252" eb="254">
      <t>シュツリョク</t>
    </rPh>
    <rPh sb="258" eb="260">
      <t>ナイヨウ</t>
    </rPh>
    <rPh sb="261" eb="263">
      <t>シュウセイ</t>
    </rPh>
    <rPh sb="265" eb="267">
      <t>チョクセツ</t>
    </rPh>
    <rPh sb="267" eb="269">
      <t>シュツリョク</t>
    </rPh>
    <rPh sb="273" eb="274">
      <t>タイ</t>
    </rPh>
    <rPh sb="276" eb="277">
      <t>オコナ</t>
    </rPh>
    <phoneticPr fontId="8"/>
  </si>
  <si>
    <t>種別（歩行状態等）</t>
    <rPh sb="0" eb="2">
      <t>シュベツ</t>
    </rPh>
    <rPh sb="3" eb="5">
      <t>ホコウ</t>
    </rPh>
    <rPh sb="5" eb="7">
      <t>ジョウタイ</t>
    </rPh>
    <rPh sb="7" eb="8">
      <t>トウ</t>
    </rPh>
    <phoneticPr fontId="8"/>
  </si>
  <si>
    <t>おかやま防災ポータル</t>
    <rPh sb="4" eb="6">
      <t>ボウサイ</t>
    </rPh>
    <phoneticPr fontId="8"/>
  </si>
  <si>
    <t>（http://www.d-keikai.bousai.pref.okayama.jp/pc/）</t>
    <phoneticPr fontId="8"/>
  </si>
  <si>
    <t>岡山県土砂災害危険度情報</t>
    <rPh sb="0" eb="3">
      <t>オカヤマケン</t>
    </rPh>
    <rPh sb="3" eb="5">
      <t>ドシャ</t>
    </rPh>
    <rPh sb="5" eb="7">
      <t>サイガイ</t>
    </rPh>
    <rPh sb="7" eb="10">
      <t>キケンド</t>
    </rPh>
    <rPh sb="10" eb="12">
      <t>ジョウホウ</t>
    </rPh>
    <phoneticPr fontId="8"/>
  </si>
  <si>
    <t>土砂災害危険度情報</t>
    <rPh sb="0" eb="2">
      <t>ドシャ</t>
    </rPh>
    <rPh sb="2" eb="4">
      <t>サイガイ</t>
    </rPh>
    <rPh sb="4" eb="7">
      <t>キケンド</t>
    </rPh>
    <rPh sb="7" eb="9">
      <t>ジョウホウ</t>
    </rPh>
    <phoneticPr fontId="8"/>
  </si>
  <si>
    <t>警戒レベル１"心構えを高める"</t>
    <rPh sb="0" eb="2">
      <t>ケイカイ</t>
    </rPh>
    <rPh sb="7" eb="9">
      <t>ココロガマ</t>
    </rPh>
    <rPh sb="11" eb="12">
      <t>タカ</t>
    </rPh>
    <phoneticPr fontId="8"/>
  </si>
  <si>
    <t>河川名：</t>
    <rPh sb="0" eb="2">
      <t>カセン</t>
    </rPh>
    <rPh sb="2" eb="3">
      <t>メイ</t>
    </rPh>
    <phoneticPr fontId="8"/>
  </si>
  <si>
    <t>観測所名：</t>
    <rPh sb="0" eb="3">
      <t>カンソクショ</t>
    </rPh>
    <rPh sb="3" eb="4">
      <t>メイ</t>
    </rPh>
    <phoneticPr fontId="8"/>
  </si>
  <si>
    <t>早期注意情報（警報級の可能性）</t>
    <rPh sb="0" eb="2">
      <t>ソウキ</t>
    </rPh>
    <rPh sb="2" eb="4">
      <t>チュウイ</t>
    </rPh>
    <rPh sb="4" eb="6">
      <t>ジョウホウ</t>
    </rPh>
    <rPh sb="7" eb="9">
      <t>ケイホウ</t>
    </rPh>
    <rPh sb="9" eb="10">
      <t>キュウ</t>
    </rPh>
    <rPh sb="11" eb="14">
      <t>カノウセイ</t>
    </rPh>
    <phoneticPr fontId="8"/>
  </si>
  <si>
    <t>大雨注意報</t>
    <rPh sb="0" eb="5">
      <t>オオアメチュウイホウ</t>
    </rPh>
    <phoneticPr fontId="8"/>
  </si>
  <si>
    <t>洪水注意報</t>
    <rPh sb="0" eb="5">
      <t>コウズイチュウイホウ</t>
    </rPh>
    <phoneticPr fontId="8"/>
  </si>
  <si>
    <t>大雨警報</t>
    <rPh sb="0" eb="4">
      <t>オオアメケイホウ</t>
    </rPh>
    <phoneticPr fontId="8"/>
  </si>
  <si>
    <t>洪水警報</t>
    <rPh sb="0" eb="4">
      <t>コウズイケイホウ</t>
    </rPh>
    <phoneticPr fontId="8"/>
  </si>
  <si>
    <t>特別警報（警戒レベル５）</t>
    <rPh sb="0" eb="4">
      <t>トクベツケイホウ</t>
    </rPh>
    <phoneticPr fontId="8"/>
  </si>
  <si>
    <t>記録的短時間大雨情報</t>
    <phoneticPr fontId="8"/>
  </si>
  <si>
    <t>　表内の事項のほか、統括管理者の指揮命令に従うものとする。</t>
    <phoneticPr fontId="8"/>
  </si>
  <si>
    <t>危機管理室</t>
    <rPh sb="0" eb="5">
      <t>キキカンリシツ</t>
    </rPh>
    <phoneticPr fontId="8"/>
  </si>
  <si>
    <t>インターネット</t>
    <phoneticPr fontId="8"/>
  </si>
  <si>
    <t>ハザードマップを確認して、記入してください。</t>
    <rPh sb="8" eb="10">
      <t>カクニン</t>
    </rPh>
    <rPh sb="13" eb="15">
      <t>キニュウ</t>
    </rPh>
    <phoneticPr fontId="8"/>
  </si>
  <si>
    <t>無／有　●台</t>
    <rPh sb="0" eb="1">
      <t>ナシ</t>
    </rPh>
    <rPh sb="2" eb="3">
      <t>アリ</t>
    </rPh>
    <rPh sb="5" eb="6">
      <t>ダイ</t>
    </rPh>
    <phoneticPr fontId="8"/>
  </si>
  <si>
    <t>無／有　●器</t>
    <rPh sb="0" eb="1">
      <t>ナシ</t>
    </rPh>
    <rPh sb="2" eb="3">
      <t>アリ</t>
    </rPh>
    <rPh sb="5" eb="6">
      <t>キ</t>
    </rPh>
    <phoneticPr fontId="8"/>
  </si>
  <si>
    <t>無／有　●個</t>
    <rPh sb="0" eb="1">
      <t>ナシ</t>
    </rPh>
    <rPh sb="2" eb="3">
      <t>アリ</t>
    </rPh>
    <rPh sb="5" eb="6">
      <t>コ</t>
    </rPh>
    <phoneticPr fontId="8"/>
  </si>
  <si>
    <t>無／有　●枚</t>
    <rPh sb="0" eb="1">
      <t>ナシ</t>
    </rPh>
    <rPh sb="2" eb="3">
      <t>アリ</t>
    </rPh>
    <rPh sb="5" eb="6">
      <t>マイ</t>
    </rPh>
    <phoneticPr fontId="8"/>
  </si>
  <si>
    <t>無／有　●着</t>
    <rPh sb="0" eb="1">
      <t>ナシ</t>
    </rPh>
    <rPh sb="2" eb="3">
      <t>アリ</t>
    </rPh>
    <rPh sb="5" eb="6">
      <t>チャク</t>
    </rPh>
    <phoneticPr fontId="8"/>
  </si>
  <si>
    <t>無／有　●日分</t>
    <rPh sb="0" eb="1">
      <t>ナシ</t>
    </rPh>
    <rPh sb="2" eb="3">
      <t>アリ</t>
    </rPh>
    <rPh sb="5" eb="7">
      <t>ニチブン</t>
    </rPh>
    <phoneticPr fontId="8"/>
  </si>
  <si>
    <t>無／有　●人分</t>
    <rPh sb="0" eb="1">
      <t>ナシ</t>
    </rPh>
    <rPh sb="2" eb="3">
      <t>アリ</t>
    </rPh>
    <rPh sb="5" eb="7">
      <t>ニンブン</t>
    </rPh>
    <phoneticPr fontId="8"/>
  </si>
  <si>
    <t>幼児●名　施設職員●名</t>
    <rPh sb="0" eb="2">
      <t>ヨウジ</t>
    </rPh>
    <rPh sb="3" eb="4">
      <t>メイ</t>
    </rPh>
    <rPh sb="5" eb="7">
      <t>シセツ</t>
    </rPh>
    <rPh sb="7" eb="9">
      <t>ショクイン</t>
    </rPh>
    <rPh sb="10" eb="11">
      <t>メイ</t>
    </rPh>
    <phoneticPr fontId="8"/>
  </si>
  <si>
    <t>車いす●名　施設職員●名</t>
    <rPh sb="0" eb="1">
      <t>クルマ</t>
    </rPh>
    <rPh sb="4" eb="5">
      <t>メイ</t>
    </rPh>
    <rPh sb="6" eb="8">
      <t>シセツ</t>
    </rPh>
    <rPh sb="8" eb="10">
      <t>ショクイン</t>
    </rPh>
    <rPh sb="11" eb="12">
      <t>メイ</t>
    </rPh>
    <phoneticPr fontId="8"/>
  </si>
  <si>
    <t>徒歩●名　施設職員●名</t>
    <rPh sb="0" eb="2">
      <t>トホ</t>
    </rPh>
    <rPh sb="3" eb="4">
      <t>メイ</t>
    </rPh>
    <rPh sb="5" eb="9">
      <t>シセツショクイン</t>
    </rPh>
    <rPh sb="10" eb="11">
      <t>メイ</t>
    </rPh>
    <phoneticPr fontId="8"/>
  </si>
  <si>
    <t>施設階層●階　浸水深●m</t>
    <rPh sb="0" eb="2">
      <t>シセツ</t>
    </rPh>
    <rPh sb="2" eb="4">
      <t>カイソウ</t>
    </rPh>
    <rPh sb="5" eb="6">
      <t>カイ</t>
    </rPh>
    <rPh sb="7" eb="9">
      <t>シンスイ</t>
    </rPh>
    <rPh sb="9" eb="10">
      <t>フカ</t>
    </rPh>
    <phoneticPr fontId="8"/>
  </si>
  <si>
    <t>洪水予報等は、所在する市町村から周知されます。伝達方法について市町村に確認のうえ、入手手段を記載してください。</t>
    <rPh sb="16" eb="18">
      <t>シュウチ</t>
    </rPh>
    <rPh sb="23" eb="25">
      <t>デンタツ</t>
    </rPh>
    <rPh sb="41" eb="43">
      <t>ニュウシュ</t>
    </rPh>
    <rPh sb="43" eb="45">
      <t>シュダン</t>
    </rPh>
    <rPh sb="46" eb="48">
      <t>キサイ</t>
    </rPh>
    <phoneticPr fontId="8"/>
  </si>
  <si>
    <t>●階</t>
    <rPh sb="1" eb="2">
      <t>カイ</t>
    </rPh>
    <phoneticPr fontId="8"/>
  </si>
  <si>
    <t>●m　●分</t>
    <rPh sb="4" eb="5">
      <t>プン</t>
    </rPh>
    <phoneticPr fontId="8"/>
  </si>
  <si>
    <t>徒歩　●分</t>
    <rPh sb="0" eb="2">
      <t>トホ</t>
    </rPh>
    <rPh sb="4" eb="5">
      <t>フン</t>
    </rPh>
    <phoneticPr fontId="8"/>
  </si>
  <si>
    <t>車両　●台</t>
    <rPh sb="0" eb="2">
      <t>シャリョウ</t>
    </rPh>
    <rPh sb="4" eb="5">
      <t>ダイ</t>
    </rPh>
    <phoneticPr fontId="8"/>
  </si>
  <si>
    <t>区域内の場合、浸水深●m</t>
    <rPh sb="0" eb="3">
      <t>クイキナイ</t>
    </rPh>
    <rPh sb="4" eb="6">
      <t>バアイ</t>
    </rPh>
    <rPh sb="7" eb="9">
      <t>シンスイ</t>
    </rPh>
    <rPh sb="9" eb="10">
      <t>フカ</t>
    </rPh>
    <phoneticPr fontId="8"/>
  </si>
  <si>
    <t>●階</t>
    <rPh sb="1" eb="2">
      <t>カイ</t>
    </rPh>
    <phoneticPr fontId="8"/>
  </si>
  <si>
    <t>●m</t>
    <phoneticPr fontId="8"/>
  </si>
  <si>
    <t>施設の●階</t>
    <rPh sb="0" eb="2">
      <t>シセツ</t>
    </rPh>
    <rPh sb="4" eb="5">
      <t>カイ</t>
    </rPh>
    <phoneticPr fontId="8"/>
  </si>
  <si>
    <t>施設及び避難先の位置と、施設から避難先までの避難ルートを記載したものを貼り付けて下さい。</t>
    <rPh sb="6" eb="7">
      <t>サキ</t>
    </rPh>
    <rPh sb="18" eb="19">
      <t>サキ</t>
    </rPh>
    <rPh sb="28" eb="30">
      <t>キサイ</t>
    </rPh>
    <rPh sb="35" eb="36">
      <t>ハ</t>
    </rPh>
    <rPh sb="37" eb="38">
      <t>ツ</t>
    </rPh>
    <rPh sb="40" eb="41">
      <t>クダ</t>
    </rPh>
    <phoneticPr fontId="8"/>
  </si>
  <si>
    <t>避難指示（警戒レベル４）</t>
    <rPh sb="0" eb="2">
      <t>ヒナン</t>
    </rPh>
    <rPh sb="2" eb="4">
      <t>シジ</t>
    </rPh>
    <phoneticPr fontId="8"/>
  </si>
  <si>
    <t>高齢者等避難（警戒レベル３）</t>
    <rPh sb="0" eb="3">
      <t>コウレイシャ</t>
    </rPh>
    <rPh sb="3" eb="4">
      <t>トウ</t>
    </rPh>
    <rPh sb="4" eb="6">
      <t>ヒナン</t>
    </rPh>
    <phoneticPr fontId="8"/>
  </si>
  <si>
    <t>所在地区名（避難情報等の発令先地区名）</t>
    <rPh sb="8" eb="10">
      <t>ジョウホウ</t>
    </rPh>
    <phoneticPr fontId="8"/>
  </si>
  <si>
    <t>高齢者等避難、避難指示</t>
    <phoneticPr fontId="8"/>
  </si>
  <si>
    <t>土砂災害危険度情報「警戒」</t>
    <rPh sb="0" eb="9">
      <t>ドシャサイガイキケンドジョウホウ</t>
    </rPh>
    <rPh sb="10" eb="12">
      <t>ケイカイ</t>
    </rPh>
    <phoneticPr fontId="8"/>
  </si>
  <si>
    <t>区域内・外</t>
    <rPh sb="0" eb="2">
      <t>クイキ</t>
    </rPh>
    <rPh sb="2" eb="3">
      <t>ナイ</t>
    </rPh>
    <rPh sb="4" eb="5">
      <t>ガイ</t>
    </rPh>
    <phoneticPr fontId="8"/>
  </si>
  <si>
    <t>メール</t>
    <phoneticPr fontId="8"/>
  </si>
  <si>
    <t>テレビ・ラジオ</t>
    <phoneticPr fontId="8"/>
  </si>
  <si>
    <t>美作市</t>
    <rPh sb="0" eb="3">
      <t>ミマサカシ</t>
    </rPh>
    <phoneticPr fontId="8"/>
  </si>
  <si>
    <t>美作市栄町●●番地</t>
    <rPh sb="0" eb="3">
      <t>ミマサカシ</t>
    </rPh>
    <rPh sb="3" eb="5">
      <t>サカエマチ</t>
    </rPh>
    <rPh sb="7" eb="9">
      <t>バンチ</t>
    </rPh>
    <phoneticPr fontId="8"/>
  </si>
  <si>
    <t>http://www.city.mimasaka.lg.jp</t>
    <phoneticPr fontId="8"/>
  </si>
  <si>
    <t>0868-72-1111</t>
    <phoneticPr fontId="8"/>
  </si>
  <si>
    <t>林野</t>
    <rPh sb="0" eb="2">
      <t>ハヤシノ</t>
    </rPh>
    <phoneticPr fontId="8"/>
  </si>
  <si>
    <t>火の神</t>
    <rPh sb="0" eb="1">
      <t>ヒ</t>
    </rPh>
    <rPh sb="2" eb="3">
      <t>カミ</t>
    </rPh>
    <phoneticPr fontId="8"/>
  </si>
  <si>
    <t>吉野川</t>
    <rPh sb="0" eb="3">
      <t>ヨシノガワ</t>
    </rPh>
    <phoneticPr fontId="8"/>
  </si>
  <si>
    <t>梶並川</t>
    <rPh sb="0" eb="2">
      <t>カジナミ</t>
    </rPh>
    <rPh sb="2" eb="3">
      <t>ガワ</t>
    </rPh>
    <phoneticPr fontId="8"/>
  </si>
  <si>
    <t>美作市民センター</t>
    <rPh sb="0" eb="4">
      <t>ミマサカシミン</t>
    </rPh>
    <phoneticPr fontId="8"/>
  </si>
  <si>
    <t>美作市栄町35</t>
    <rPh sb="0" eb="3">
      <t>ミマサカシ</t>
    </rPh>
    <rPh sb="3" eb="5">
      <t>サカエマチ</t>
    </rPh>
    <phoneticPr fontId="8"/>
  </si>
  <si>
    <t>みまさかアリーナ</t>
    <phoneticPr fontId="8"/>
  </si>
  <si>
    <t>美作市中山1200</t>
    <rPh sb="0" eb="3">
      <t>ミマサカシ</t>
    </rPh>
    <rPh sb="3" eb="5">
      <t>ナカヤマ</t>
    </rPh>
    <phoneticPr fontId="8"/>
  </si>
  <si>
    <t>美作市栄町</t>
    <rPh sb="0" eb="3">
      <t>ミマサカシ</t>
    </rPh>
    <rPh sb="3" eb="5">
      <t>サカエマチ</t>
    </rPh>
    <phoneticPr fontId="8"/>
  </si>
  <si>
    <t>告知放送</t>
    <rPh sb="0" eb="2">
      <t>コクチ</t>
    </rPh>
    <rPh sb="2" eb="4">
      <t>ホウソウ</t>
    </rPh>
    <phoneticPr fontId="8"/>
  </si>
  <si>
    <t>その他美作市からの情報伝達</t>
    <rPh sb="2" eb="3">
      <t>タ</t>
    </rPh>
    <rPh sb="3" eb="6">
      <t>ミマサカシ</t>
    </rPh>
    <rPh sb="9" eb="11">
      <t>ジョウホウ</t>
    </rPh>
    <rPh sb="11" eb="13">
      <t>デンタツ</t>
    </rPh>
    <phoneticPr fontId="8"/>
  </si>
  <si>
    <t>美作市公式アプリ「みまさかonline」（要ダウンロード）</t>
    <rPh sb="3" eb="5">
      <t>コウシキ</t>
    </rPh>
    <rPh sb="21" eb="22">
      <t>ヨウ</t>
    </rPh>
    <phoneticPr fontId="8"/>
  </si>
  <si>
    <t>河川監視カメラ（http://www.city.mimasaka.lg.jp/kanshi/index.html)</t>
    <rPh sb="0" eb="2">
      <t>カセン</t>
    </rPh>
    <rPh sb="2" eb="4">
      <t>カンシ</t>
    </rPh>
    <phoneticPr fontId="8"/>
  </si>
  <si>
    <t>雨量情報（http://www.city.mimasaka.lg.jp/uryou/index.html)</t>
    <rPh sb="0" eb="2">
      <t>ウリョウ</t>
    </rPh>
    <rPh sb="2" eb="4">
      <t>ジョウホウ</t>
    </rPh>
    <phoneticPr fontId="8"/>
  </si>
  <si>
    <t>災害・防災メール（要登録）</t>
    <rPh sb="0" eb="2">
      <t>サイガイ</t>
    </rPh>
    <rPh sb="3" eb="5">
      <t>ボウサイ</t>
    </rPh>
    <rPh sb="9" eb="10">
      <t>ヨウ</t>
    </rPh>
    <rPh sb="10" eb="12">
      <t>トウロク</t>
    </rPh>
    <phoneticPr fontId="8"/>
  </si>
  <si>
    <t>地域メール（要登録）</t>
    <rPh sb="0" eb="2">
      <t>チイキ</t>
    </rPh>
    <rPh sb="6" eb="7">
      <t>ヨウ</t>
    </rPh>
    <rPh sb="7" eb="9">
      <t>トウロク</t>
    </rPh>
    <phoneticPr fontId="8"/>
  </si>
  <si>
    <t>「エリアメール（NTTドコモ）」「緊急速報メール（KDDI、ｿﾌﾄﾊﾞﾝｸ）」等</t>
    <rPh sb="17" eb="19">
      <t>キンキュウ</t>
    </rPh>
    <rPh sb="19" eb="21">
      <t>ソクホウ</t>
    </rPh>
    <rPh sb="39" eb="40">
      <t>トウ</t>
    </rPh>
    <phoneticPr fontId="8"/>
  </si>
  <si>
    <t>患者</t>
    <rPh sb="0" eb="2">
      <t>カンジャ</t>
    </rPh>
    <phoneticPr fontId="8"/>
  </si>
  <si>
    <t>美作病院</t>
    <rPh sb="0" eb="2">
      <t>ミマサカ</t>
    </rPh>
    <rPh sb="2" eb="4">
      <t>ビョウイン</t>
    </rPh>
    <phoneticPr fontId="8"/>
  </si>
  <si>
    <t>院長、施設長</t>
    <rPh sb="0" eb="2">
      <t>インチョウ</t>
    </rPh>
    <rPh sb="3" eb="6">
      <t>シセツチョウ</t>
    </rPh>
    <phoneticPr fontId="8"/>
  </si>
  <si>
    <t>院長、施設長</t>
    <rPh sb="0" eb="2">
      <t>インチョウ</t>
    </rPh>
    <rPh sb="3" eb="5">
      <t>シセツ</t>
    </rPh>
    <rPh sb="5" eb="6">
      <t>ナガ</t>
    </rPh>
    <phoneticPr fontId="8"/>
  </si>
  <si>
    <t>各班任</t>
    <rPh sb="0" eb="2">
      <t>カクハン</t>
    </rPh>
    <rPh sb="2" eb="3">
      <t>ニン</t>
    </rPh>
    <phoneticPr fontId="8"/>
  </si>
  <si>
    <t>外来診療休止の判断</t>
    <rPh sb="0" eb="4">
      <t>ガイライシンリョウ</t>
    </rPh>
    <rPh sb="4" eb="6">
      <t>キュウシ</t>
    </rPh>
    <rPh sb="7" eb="9">
      <t>ハンダン</t>
    </rPh>
    <phoneticPr fontId="8"/>
  </si>
  <si>
    <t>患者</t>
    <rPh sb="0" eb="2">
      <t>カンジャ</t>
    </rPh>
    <phoneticPr fontId="8"/>
  </si>
  <si>
    <t>※行追加可能</t>
    <rPh sb="1" eb="2">
      <t>ギョウ</t>
    </rPh>
    <rPh sb="2" eb="4">
      <t>ツイカ</t>
    </rPh>
    <rPh sb="4" eb="6">
      <t>カノウ</t>
    </rPh>
    <phoneticPr fontId="8"/>
  </si>
  <si>
    <t>⇒国・県の発表する情報です。市を挟んで伝達すると遅延するため、おかやま防災情報メールに登録して水位情報を受けとったり、「川の水位情報」等のHPでの確認が必要です。</t>
    <phoneticPr fontId="8"/>
  </si>
  <si>
    <t>　この計画は、水防法第15条の3第1項に基づくものであり、本施設の利用者の大雨や台風時の円滑かつ迅速な避難の確保を図ることを目的とする。</t>
    <rPh sb="33" eb="36">
      <t>リヨウシャ</t>
    </rPh>
    <rPh sb="37" eb="39">
      <t>オオアメ</t>
    </rPh>
    <rPh sb="40" eb="42">
      <t>タイフウ</t>
    </rPh>
    <rPh sb="42" eb="43">
      <t>ジ</t>
    </rPh>
    <phoneticPr fontId="8"/>
  </si>
  <si>
    <t>　この計画は、土砂災害防止法第15条の第2項に基づくものであり、本施設の利用者の大雨や台風時の円滑かつ迅速な避難の確保を図ることを目的とする。</t>
    <rPh sb="36" eb="39">
      <t>リヨウシャ</t>
    </rPh>
    <rPh sb="40" eb="42">
      <t>オオアメ</t>
    </rPh>
    <rPh sb="43" eb="45">
      <t>タイフウ</t>
    </rPh>
    <rPh sb="45" eb="46">
      <t>ジ</t>
    </rPh>
    <phoneticPr fontId="8"/>
  </si>
  <si>
    <t>　この計画は、水防法第15条の3第1項および、土砂災害防止法第15条の第2項に基づくものであり、本施設の利用者の大雨や台風時の円滑かつ迅速な避難の確保を図ることを目的とする。</t>
    <rPh sb="52" eb="55">
      <t>リヨウシャ</t>
    </rPh>
    <rPh sb="56" eb="58">
      <t>オオアメ</t>
    </rPh>
    <rPh sb="59" eb="61">
      <t>タイフウ</t>
    </rPh>
    <phoneticPr fontId="8"/>
  </si>
  <si>
    <t>利用者</t>
    <phoneticPr fontId="8"/>
  </si>
  <si>
    <t>施設職員●名　利用者●名</t>
    <rPh sb="0" eb="2">
      <t>シセツ</t>
    </rPh>
    <rPh sb="2" eb="4">
      <t>ショクイン</t>
    </rPh>
    <rPh sb="5" eb="6">
      <t>メイ</t>
    </rPh>
    <rPh sb="11" eb="12">
      <t>メイ</t>
    </rPh>
    <phoneticPr fontId="8"/>
  </si>
  <si>
    <t>①利用者の家族（保護者）の連絡</t>
    <rPh sb="5" eb="7">
      <t>カゾク</t>
    </rPh>
    <rPh sb="8" eb="11">
      <t>ホゴシャ</t>
    </rPh>
    <rPh sb="13" eb="15">
      <t>レンラク</t>
    </rPh>
    <phoneticPr fontId="8"/>
  </si>
  <si>
    <t>②利用者の家族（保護者）への受渡し</t>
    <rPh sb="5" eb="7">
      <t>カゾク</t>
    </rPh>
    <rPh sb="8" eb="11">
      <t>ホゴシャ</t>
    </rPh>
    <rPh sb="14" eb="15">
      <t>ウ</t>
    </rPh>
    <rPh sb="15" eb="16">
      <t>ワタ</t>
    </rPh>
    <phoneticPr fontId="8"/>
  </si>
  <si>
    <t>利用者への注意喚起</t>
    <rPh sb="5" eb="7">
      <t>チュウイ</t>
    </rPh>
    <rPh sb="7" eb="9">
      <t>カンキ</t>
    </rPh>
    <phoneticPr fontId="8"/>
  </si>
  <si>
    <t>利用者家族(保護者)への事前連絡</t>
    <rPh sb="3" eb="5">
      <t>カゾク</t>
    </rPh>
    <rPh sb="6" eb="9">
      <t>ホゴシャ</t>
    </rPh>
    <rPh sb="12" eb="14">
      <t>ジゼン</t>
    </rPh>
    <rPh sb="14" eb="16">
      <t>レンラク</t>
    </rPh>
    <phoneticPr fontId="8"/>
  </si>
  <si>
    <t>利用者家族(保護者)への引渡し</t>
    <rPh sb="3" eb="5">
      <t>カゾク</t>
    </rPh>
    <rPh sb="6" eb="9">
      <t>ホゴシャ</t>
    </rPh>
    <rPh sb="12" eb="14">
      <t>ヒキワタ</t>
    </rPh>
    <phoneticPr fontId="8"/>
  </si>
  <si>
    <t>利用者家族(保護者)への避難開始連絡</t>
    <rPh sb="3" eb="5">
      <t>カゾク</t>
    </rPh>
    <rPh sb="6" eb="9">
      <t>ホゴシャ</t>
    </rPh>
    <rPh sb="12" eb="14">
      <t>ヒナン</t>
    </rPh>
    <rPh sb="14" eb="16">
      <t>カイシ</t>
    </rPh>
    <rPh sb="16" eb="18">
      <t>レンラク</t>
    </rPh>
    <phoneticPr fontId="8"/>
  </si>
  <si>
    <t>利用者避難完了の確認</t>
    <phoneticPr fontId="8"/>
  </si>
  <si>
    <t>利用者家族(保護者)への避難先連絡</t>
    <rPh sb="3" eb="5">
      <t>カゾク</t>
    </rPh>
    <rPh sb="6" eb="9">
      <t>ホゴシャ</t>
    </rPh>
    <rPh sb="12" eb="15">
      <t>ヒナンサキ</t>
    </rPh>
    <rPh sb="15" eb="17">
      <t>レンラク</t>
    </rPh>
    <phoneticPr fontId="8"/>
  </si>
  <si>
    <t>利用者の安全確保・体調管理</t>
    <phoneticPr fontId="8"/>
  </si>
  <si>
    <t>□利用者名簿</t>
    <rPh sb="4" eb="6">
      <t>メイボ</t>
    </rPh>
    <phoneticPr fontId="8"/>
  </si>
  <si>
    <t>　利用者に係る機材等</t>
    <rPh sb="5" eb="6">
      <t>カカ</t>
    </rPh>
    <rPh sb="7" eb="9">
      <t>キザイ</t>
    </rPh>
    <rPh sb="9" eb="10">
      <t>トウ</t>
    </rPh>
    <phoneticPr fontId="8"/>
  </si>
  <si>
    <t>貼り付けができない場合、PDF等別添で提出で構いません。</t>
  </si>
  <si>
    <t>←</t>
    <phoneticPr fontId="8"/>
  </si>
  <si>
    <t>同一建物内の複数施設で合同の計画の場合は、関連する施設名をすべて入力してください。その場合は人数等の入力にも注意してください。</t>
    <phoneticPr fontId="8"/>
  </si>
  <si>
    <t>ストレッチャー</t>
    <phoneticPr fontId="8"/>
  </si>
  <si>
    <t>タイムライン、避難確保計画　作成フォーマット</t>
    <rPh sb="7" eb="9">
      <t>ヒナン</t>
    </rPh>
    <rPh sb="9" eb="11">
      <t>カクホ</t>
    </rPh>
    <rPh sb="11" eb="13">
      <t>ケイカク</t>
    </rPh>
    <rPh sb="14" eb="16">
      <t>サクセイ</t>
    </rPh>
    <phoneticPr fontId="8"/>
  </si>
  <si>
    <t>市町村による「高齢者等避難」「避難指示」の発令の対象となる、施設の所在地の地区名を記載してください。
対象となる災害は、岡山県が公表している洪水浸水想定区域図や土砂災害警戒区域図等を参考して確認してください。
※対象となっていない災害についても、リスクを感じる場合は作成していただいてもかまいません。</t>
    <rPh sb="0" eb="3">
      <t>シチョウソン</t>
    </rPh>
    <rPh sb="7" eb="10">
      <t>コウレイシャ</t>
    </rPh>
    <rPh sb="10" eb="11">
      <t>トウ</t>
    </rPh>
    <rPh sb="11" eb="13">
      <t>ヒナン</t>
    </rPh>
    <rPh sb="15" eb="17">
      <t>ヒナン</t>
    </rPh>
    <rPh sb="17" eb="19">
      <t>シジ</t>
    </rPh>
    <rPh sb="21" eb="23">
      <t>ハツレイ</t>
    </rPh>
    <rPh sb="24" eb="26">
      <t>タイショウ</t>
    </rPh>
    <rPh sb="30" eb="32">
      <t>シセツ</t>
    </rPh>
    <rPh sb="33" eb="36">
      <t>ショザイチ</t>
    </rPh>
    <rPh sb="37" eb="40">
      <t>チクメイ</t>
    </rPh>
    <rPh sb="41" eb="43">
      <t>キサイ</t>
    </rPh>
    <phoneticPr fontId="8"/>
  </si>
  <si>
    <t>利用者を避難させる状況を想定し、避難対象、利用者数、対応にあたる施設職員数を記入します。
種別は施設職員が分かりやすいように記入してください。</t>
    <rPh sb="16" eb="18">
      <t>ヒナン</t>
    </rPh>
    <rPh sb="18" eb="20">
      <t>タイショウ</t>
    </rPh>
    <rPh sb="21" eb="24">
      <t>リヨウシャ</t>
    </rPh>
    <rPh sb="24" eb="25">
      <t>スウ</t>
    </rPh>
    <rPh sb="26" eb="28">
      <t>タイオウ</t>
    </rPh>
    <rPh sb="32" eb="34">
      <t>シセツ</t>
    </rPh>
    <rPh sb="34" eb="36">
      <t>ショクイン</t>
    </rPh>
    <rPh sb="36" eb="37">
      <t>スウ</t>
    </rPh>
    <rPh sb="38" eb="40">
      <t>キニュウ</t>
    </rPh>
    <rPh sb="45" eb="47">
      <t>シュベツ</t>
    </rPh>
    <rPh sb="48" eb="50">
      <t>シセツ</t>
    </rPh>
    <rPh sb="50" eb="52">
      <t>ショクイン</t>
    </rPh>
    <rPh sb="53" eb="54">
      <t>ワ</t>
    </rPh>
    <rPh sb="62" eb="64">
      <t>キニュウ</t>
    </rPh>
    <phoneticPr fontId="8"/>
  </si>
  <si>
    <t>避難訓練の内容は各施設の状況に合わせてお考えいただき、原則年1回以上実施してください。
避難訓練を実施したら、その都度（原則年1回以上）、避難訓練実施報告書を提出してください。</t>
    <phoneticPr fontId="8"/>
  </si>
  <si>
    <t>「利用者」は、医療施設の場合は「患者」、保育園の場合は「園児」等に読み替えてください。
時間帯毎の施設職員数、利用者数を記入します。
利用者は、昼間は通所（通院）と入所（入院）の計、夜間は入所（入院）の人数を記入してください。
休日の体制が平日とは異なる場合、休日設定の有無で「平日と異なる」を選択してください。</t>
    <rPh sb="44" eb="47">
      <t>ジカンタイ</t>
    </rPh>
    <rPh sb="47" eb="48">
      <t>ゴト</t>
    </rPh>
    <rPh sb="49" eb="51">
      <t>シセツ</t>
    </rPh>
    <rPh sb="51" eb="53">
      <t>ショクイン</t>
    </rPh>
    <rPh sb="53" eb="54">
      <t>スウ</t>
    </rPh>
    <rPh sb="58" eb="59">
      <t>スウ</t>
    </rPh>
    <rPh sb="60" eb="62">
      <t>キニュウ</t>
    </rPh>
    <rPh sb="67" eb="70">
      <t>リヨウシャ</t>
    </rPh>
    <rPh sb="72" eb="74">
      <t>ヒルマ</t>
    </rPh>
    <rPh sb="75" eb="77">
      <t>ツウショ</t>
    </rPh>
    <rPh sb="78" eb="80">
      <t>ツウイン</t>
    </rPh>
    <rPh sb="82" eb="84">
      <t>ニュウショ</t>
    </rPh>
    <rPh sb="85" eb="87">
      <t>ニュウイン</t>
    </rPh>
    <rPh sb="89" eb="90">
      <t>ケイ</t>
    </rPh>
    <rPh sb="91" eb="93">
      <t>ヤカン</t>
    </rPh>
    <rPh sb="94" eb="96">
      <t>ニュウショ</t>
    </rPh>
    <rPh sb="97" eb="99">
      <t>ニュウイン</t>
    </rPh>
    <rPh sb="101" eb="103">
      <t>ニンズウ</t>
    </rPh>
    <rPh sb="104" eb="106">
      <t>キニュウ</t>
    </rPh>
    <rPh sb="114" eb="116">
      <t>キュウジツ</t>
    </rPh>
    <rPh sb="117" eb="119">
      <t>タイセイ</t>
    </rPh>
    <rPh sb="120" eb="122">
      <t>ヘイジツ</t>
    </rPh>
    <rPh sb="124" eb="125">
      <t>コト</t>
    </rPh>
    <rPh sb="127" eb="129">
      <t>バアイ</t>
    </rPh>
    <rPh sb="130" eb="132">
      <t>キュウジツ</t>
    </rPh>
    <rPh sb="132" eb="134">
      <t>セッテイ</t>
    </rPh>
    <rPh sb="135" eb="137">
      <t>ウム</t>
    </rPh>
    <rPh sb="139" eb="141">
      <t>ヘイジツ</t>
    </rPh>
    <rPh sb="142" eb="143">
      <t>コト</t>
    </rPh>
    <rPh sb="147" eb="149">
      <t>センタク</t>
    </rPh>
    <phoneticPr fontId="8"/>
  </si>
  <si>
    <t>同一建物内に複数のサービス施設がある場合、共通の計画策定でも構いませんが、提出はそれぞれの施設で行ってください。</t>
    <phoneticPr fontId="8"/>
  </si>
  <si>
    <t>土砂災害危険度情報「注意」</t>
    <phoneticPr fontId="8"/>
  </si>
  <si>
    <t>氾濫注意水位超過（林野3.1ｍ）</t>
    <phoneticPr fontId="8"/>
  </si>
  <si>
    <t>氾濫注意水位超過（火の神2.4ｍ）</t>
    <rPh sb="0" eb="2">
      <t>ハンラン</t>
    </rPh>
    <rPh sb="2" eb="4">
      <t>チュウイ</t>
    </rPh>
    <rPh sb="4" eb="6">
      <t>スイイ</t>
    </rPh>
    <rPh sb="6" eb="8">
      <t>チョウカ</t>
    </rPh>
    <rPh sb="9" eb="10">
      <t>ヒ</t>
    </rPh>
    <rPh sb="11" eb="12">
      <t>カミ</t>
    </rPh>
    <phoneticPr fontId="8"/>
  </si>
  <si>
    <t>避難判断水位（林野3.1ｍ）</t>
    <phoneticPr fontId="8"/>
  </si>
  <si>
    <t>避難判断水位（火の神2.6ｍ）</t>
    <rPh sb="0" eb="6">
      <t>ヒナンハンダンスイイ</t>
    </rPh>
    <rPh sb="7" eb="8">
      <t>ヒ</t>
    </rPh>
    <rPh sb="9" eb="10">
      <t>カミ</t>
    </rPh>
    <phoneticPr fontId="8"/>
  </si>
  <si>
    <t>土砂災害危険度情報「非常に危険」「極めて危険」</t>
    <phoneticPr fontId="8"/>
  </si>
  <si>
    <t>土砂災害警戒情報</t>
    <phoneticPr fontId="8"/>
  </si>
  <si>
    <t>氾濫危険水位（林野3.6ｍ）</t>
    <phoneticPr fontId="8"/>
  </si>
  <si>
    <t>氾濫危険水位（火の神3.3ｍ）</t>
    <rPh sb="7" eb="8">
      <t>ヒ</t>
    </rPh>
    <rPh sb="9" eb="10">
      <t>カミ</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</si>
</sst>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yyyy&quot;年&quot;m&quot;月&quot;d&quot;日&quot;;@"/>
    <numFmt numFmtId="177" formatCode="#&quot;名&quot;"/>
    <numFmt numFmtId="178" formatCode="0_ "/>
    <numFmt numFmtId="179" formatCode="#&quot;階&quot;"/>
    <numFmt numFmtId="180" formatCode="General&quot;階&quot;"/>
    <numFmt numFmtId="181" formatCode="0.0&quot;m&quot;"/>
    <numFmt numFmtId="182" formatCode="General&quot;分&quot;"/>
  </numFmts>
  <fonts count="59" x14ac:knownFonts="1">
    <font>
      <sz val="11"/>
      <color theme="1"/>
      <name val="ＭＳ Ｐゴシック"/>
      <family val="2"/>
      <charset val="128"/>
      <scheme val="minor"/>
    </font>
    <font>
      <sz val="14"/>
      <color theme="1"/>
      <name val="ＭＳ ゴシック"/>
      <family val="3"/>
      <charset val="128"/>
    </font>
    <font>
      <sz val="20"/>
      <color theme="1"/>
      <name val="ＭＳ ゴシック"/>
      <family val="3"/>
      <charset val="128"/>
    </font>
    <font>
      <sz val="14"/>
      <color theme="1"/>
      <name val="Wingdings"/>
      <charset val="2"/>
    </font>
    <font>
      <sz val="7"/>
      <color theme="1"/>
      <name val="Times New Roman"/>
      <family val="1"/>
    </font>
    <font>
      <sz val="16"/>
      <color theme="1"/>
      <name val="ＭＳ ゴシック"/>
      <family val="3"/>
      <charset val="128"/>
    </font>
    <font>
      <sz val="12"/>
      <color theme="1"/>
      <name val="ＭＳ ゴシック"/>
      <family val="3"/>
      <charset val="128"/>
    </font>
    <font>
      <sz val="12"/>
      <color theme="1"/>
      <name val="Wingdings"/>
      <charset val="2"/>
    </font>
    <font>
      <sz val="6"/>
      <name val="ＭＳ Ｐゴシック"/>
      <family val="2"/>
      <charset val="128"/>
      <scheme val="minor"/>
    </font>
    <font>
      <sz val="12"/>
      <name val="ＭＳ ゴシック"/>
      <family val="3"/>
      <charset val="128"/>
    </font>
    <font>
      <sz val="12"/>
      <color theme="0"/>
      <name val="ＭＳ ゴシック"/>
      <family val="3"/>
      <charset val="128"/>
    </font>
    <font>
      <sz val="22"/>
      <color theme="1"/>
      <name val="ＭＳ ゴシック"/>
      <family val="3"/>
      <charset val="128"/>
    </font>
    <font>
      <sz val="24"/>
      <color theme="1"/>
      <name val="ＭＳ ゴシック"/>
      <family val="3"/>
      <charset val="128"/>
    </font>
    <font>
      <sz val="7"/>
      <color theme="1"/>
      <name val="ＭＳ ゴシック"/>
      <family val="3"/>
      <charset val="128"/>
    </font>
    <font>
      <sz val="11"/>
      <color theme="1"/>
      <name val="ＭＳ ゴシック"/>
      <family val="3"/>
      <charset val="128"/>
    </font>
    <font>
      <u/>
      <sz val="11"/>
      <color theme="10"/>
      <name val="ＭＳ Ｐゴシック"/>
      <family val="2"/>
      <charset val="128"/>
      <scheme val="minor"/>
    </font>
    <font>
      <sz val="28"/>
      <color theme="1"/>
      <name val="ＭＳ ゴシック"/>
      <family val="3"/>
      <charset val="128"/>
    </font>
    <font>
      <sz val="14"/>
      <color theme="1"/>
      <name val="ＭＳ Ｐゴシック"/>
      <family val="3"/>
      <charset val="128"/>
    </font>
    <font>
      <sz val="14"/>
      <color theme="0"/>
      <name val="ＭＳ ゴシック"/>
      <family val="3"/>
      <charset val="128"/>
    </font>
    <font>
      <sz val="10"/>
      <color theme="1"/>
      <name val="ＭＳ ゴシック"/>
      <family val="3"/>
      <charset val="128"/>
    </font>
    <font>
      <sz val="8.8000000000000007"/>
      <color rgb="FF000000"/>
      <name val="ＭＳ Ｐゴシック"/>
      <family val="3"/>
      <charset val="128"/>
      <scheme val="minor"/>
    </font>
    <font>
      <sz val="18"/>
      <color theme="1"/>
      <name val="ＭＳ ゴシック"/>
      <family val="3"/>
      <charset val="128"/>
    </font>
    <font>
      <sz val="10"/>
      <color theme="1"/>
      <name val="ＭＳ Ｐゴシック"/>
      <family val="2"/>
      <charset val="128"/>
      <scheme val="minor"/>
    </font>
    <font>
      <sz val="10"/>
      <name val="ＭＳ ゴシック"/>
      <family val="3"/>
      <charset val="128"/>
    </font>
    <font>
      <sz val="11"/>
      <color rgb="FFFF0000"/>
      <name val="ＭＳ ゴシック"/>
      <family val="3"/>
      <charset val="128"/>
    </font>
    <font>
      <b/>
      <u/>
      <sz val="14"/>
      <color rgb="FF000000"/>
      <name val="メイリオ"/>
      <family val="3"/>
      <charset val="128"/>
    </font>
    <font>
      <sz val="20"/>
      <color theme="0"/>
      <name val="メイリオ"/>
      <family val="3"/>
      <charset val="128"/>
    </font>
    <font>
      <sz val="14"/>
      <color theme="0"/>
      <name val="メイリオ"/>
      <family val="3"/>
      <charset val="128"/>
    </font>
    <font>
      <sz val="12"/>
      <color theme="0"/>
      <name val="メイリオ"/>
      <family val="3"/>
      <charset val="128"/>
    </font>
    <font>
      <b/>
      <sz val="20"/>
      <color theme="0"/>
      <name val="メイリオ"/>
      <family val="3"/>
      <charset val="128"/>
    </font>
    <font>
      <sz val="12"/>
      <name val="メイリオ"/>
      <family val="3"/>
      <charset val="128"/>
    </font>
    <font>
      <sz val="12"/>
      <color rgb="FF000000"/>
      <name val="メイリオ"/>
      <family val="3"/>
      <charset val="128"/>
    </font>
    <font>
      <b/>
      <sz val="22"/>
      <color theme="0"/>
      <name val="メイリオ"/>
      <family val="3"/>
      <charset val="128"/>
    </font>
    <font>
      <sz val="11"/>
      <color theme="1"/>
      <name val="メイリオ"/>
      <family val="3"/>
      <charset val="128"/>
    </font>
    <font>
      <sz val="14"/>
      <color theme="1"/>
      <name val="メイリオ"/>
      <family val="3"/>
      <charset val="128"/>
    </font>
    <font>
      <sz val="12"/>
      <color theme="1"/>
      <name val="メイリオ"/>
      <family val="3"/>
      <charset val="128"/>
    </font>
    <font>
      <sz val="11"/>
      <name val="メイリオ"/>
      <family val="3"/>
      <charset val="128"/>
    </font>
    <font>
      <u/>
      <sz val="12"/>
      <color rgb="FFFF0000"/>
      <name val="ＭＳ ゴシック"/>
      <family val="3"/>
      <charset val="128"/>
    </font>
    <font>
      <b/>
      <sz val="12"/>
      <color theme="1"/>
      <name val="メイリオ"/>
      <family val="3"/>
      <charset val="128"/>
    </font>
    <font>
      <sz val="12"/>
      <color theme="1"/>
      <name val="Times New Roman"/>
      <family val="1"/>
    </font>
    <font>
      <sz val="12"/>
      <color theme="1"/>
      <name val="ＭＳ Ｐゴシック"/>
      <family val="2"/>
      <charset val="128"/>
      <scheme val="minor"/>
    </font>
    <font>
      <sz val="12"/>
      <color rgb="FFFF0000"/>
      <name val="ＭＳ ゴシック"/>
      <family val="3"/>
      <charset val="128"/>
    </font>
    <font>
      <b/>
      <sz val="12"/>
      <color theme="0"/>
      <name val="ＭＳ ゴシック"/>
      <family val="3"/>
      <charset val="128"/>
    </font>
    <font>
      <sz val="11"/>
      <color theme="1"/>
      <name val="ＭＳ Ｐゴシック"/>
      <family val="2"/>
      <charset val="128"/>
      <scheme val="minor"/>
    </font>
    <font>
      <sz val="11"/>
      <color theme="1"/>
      <name val="ＭＳ Ｐゴシック"/>
      <family val="3"/>
      <charset val="128"/>
    </font>
    <font>
      <sz val="12"/>
      <color theme="1"/>
      <name val="ＭＳ Ｐゴシック"/>
      <family val="3"/>
      <charset val="128"/>
      <scheme val="minor"/>
    </font>
    <font>
      <sz val="12"/>
      <name val="ＭＳ Ｐゴシック"/>
      <family val="2"/>
      <charset val="128"/>
      <scheme val="minor"/>
    </font>
    <font>
      <sz val="12"/>
      <name val="ＭＳ Ｐゴシック"/>
      <family val="3"/>
      <charset val="128"/>
      <scheme val="minor"/>
    </font>
    <font>
      <sz val="14"/>
      <name val="メイリオ"/>
      <family val="3"/>
      <charset val="128"/>
    </font>
    <font>
      <sz val="11"/>
      <name val="ＭＳ Ｐゴシック"/>
      <family val="2"/>
      <charset val="128"/>
      <scheme val="minor"/>
    </font>
    <font>
      <sz val="11"/>
      <name val="Wingdings"/>
      <charset val="2"/>
    </font>
    <font>
      <sz val="11"/>
      <name val="Times New Roman"/>
      <family val="1"/>
    </font>
    <font>
      <sz val="10"/>
      <color theme="1"/>
      <name val="Wingdings"/>
      <charset val="2"/>
    </font>
    <font>
      <sz val="12"/>
      <color theme="1"/>
      <name val="ＭＳ Ｐゴシック"/>
      <family val="3"/>
      <charset val="128"/>
    </font>
    <font>
      <sz val="10"/>
      <color theme="1"/>
      <name val="ＭＳ Ｐゴシック"/>
      <family val="3"/>
      <charset val="128"/>
    </font>
    <font>
      <sz val="9"/>
      <color theme="1"/>
      <name val="ＭＳ ゴシック"/>
      <family val="3"/>
      <charset val="128"/>
    </font>
    <font>
      <sz val="10.5"/>
      <color theme="1"/>
      <name val="メイリオ"/>
      <family val="3"/>
      <charset val="128"/>
    </font>
    <font>
      <b/>
      <sz val="20"/>
      <color rgb="FFFF0000"/>
      <name val="ＭＳ ゴシック"/>
      <family val="3"/>
      <charset val="128"/>
    </font>
    <font>
      <sz val="11"/>
      <color rgb="FFFF0000"/>
      <name val="ＭＳ Ｐゴシック"/>
      <family val="2"/>
      <charset val="128"/>
      <scheme val="minor"/>
    </font>
  </fonts>
  <fills count="19">
    <fill>
      <patternFill patternType="none"/>
    </fill>
    <fill>
      <patternFill patternType="gray125"/>
    </fill>
    <fill>
      <patternFill patternType="solid">
        <fgColor rgb="FF0070C0"/>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1"/>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
      <patternFill patternType="solid">
        <fgColor theme="1" tint="4.9989318521683403E-2"/>
        <bgColor indexed="64"/>
      </patternFill>
    </fill>
    <fill>
      <patternFill patternType="solid">
        <fgColor theme="4"/>
        <bgColor indexed="64"/>
      </patternFill>
    </fill>
    <fill>
      <patternFill patternType="solid">
        <fgColor rgb="FFDAE3F3"/>
        <bgColor indexed="64"/>
      </patternFill>
    </fill>
    <fill>
      <patternFill patternType="solid">
        <fgColor rgb="FFFFFFFF"/>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5" tint="0.59996337778862885"/>
        <bgColor indexed="64"/>
      </patternFill>
    </fill>
    <fill>
      <patternFill patternType="solid">
        <fgColor rgb="FFFFFFCC"/>
      </patternFill>
    </fill>
    <fill>
      <patternFill patternType="solid">
        <fgColor theme="5" tint="0.79998168889431442"/>
        <bgColor indexed="64"/>
      </patternFill>
    </fill>
  </fills>
  <borders count="126">
    <border>
      <left/>
      <right/>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style="thin">
        <color auto="1"/>
      </left>
      <right style="thin">
        <color auto="1"/>
      </right>
      <top style="thin">
        <color auto="1"/>
      </top>
      <bottom style="thin">
        <color auto="1"/>
      </bottom>
      <diagonal/>
    </border>
    <border>
      <left style="double">
        <color indexed="64"/>
      </left>
      <right/>
      <top/>
      <bottom/>
      <diagonal/>
    </border>
    <border>
      <left style="thin">
        <color auto="1"/>
      </left>
      <right style="thin">
        <color auto="1"/>
      </right>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double">
        <color indexed="64"/>
      </left>
      <right/>
      <top style="thin">
        <color auto="1"/>
      </top>
      <bottom/>
      <diagonal/>
    </border>
    <border>
      <left style="medium">
        <color indexed="64"/>
      </left>
      <right/>
      <top style="thin">
        <color auto="1"/>
      </top>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bottom/>
      <diagonal/>
    </border>
    <border>
      <left/>
      <right style="double">
        <color auto="1"/>
      </right>
      <top style="thin">
        <color auto="1"/>
      </top>
      <bottom/>
      <diagonal/>
    </border>
    <border>
      <left/>
      <right style="double">
        <color auto="1"/>
      </right>
      <top/>
      <bottom/>
      <diagonal/>
    </border>
    <border>
      <left/>
      <right style="double">
        <color auto="1"/>
      </right>
      <top/>
      <bottom style="thin">
        <color auto="1"/>
      </bottom>
      <diagonal/>
    </border>
    <border>
      <left style="medium">
        <color auto="1"/>
      </left>
      <right/>
      <top style="medium">
        <color auto="1"/>
      </top>
      <bottom style="thin">
        <color auto="1"/>
      </bottom>
      <diagonal/>
    </border>
    <border>
      <left/>
      <right style="medium">
        <color auto="1"/>
      </right>
      <top style="thin">
        <color auto="1"/>
      </top>
      <bottom/>
      <diagonal/>
    </border>
    <border>
      <left/>
      <right style="medium">
        <color auto="1"/>
      </right>
      <top/>
      <bottom style="thin">
        <color auto="1"/>
      </bottom>
      <diagonal/>
    </border>
    <border>
      <left style="medium">
        <color auto="1"/>
      </left>
      <right/>
      <top/>
      <bottom style="thin">
        <color auto="1"/>
      </bottom>
      <diagonal/>
    </border>
    <border>
      <left/>
      <right style="double">
        <color auto="1"/>
      </right>
      <top/>
      <bottom style="medium">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style="medium">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top/>
      <bottom/>
      <diagonal/>
    </border>
    <border>
      <left style="medium">
        <color auto="1"/>
      </left>
      <right/>
      <top style="medium">
        <color auto="1"/>
      </top>
      <bottom style="medium">
        <color auto="1"/>
      </bottom>
      <diagonal/>
    </border>
    <border>
      <left/>
      <right/>
      <top style="dashed">
        <color auto="1"/>
      </top>
      <bottom style="dashed">
        <color auto="1"/>
      </bottom>
      <diagonal/>
    </border>
    <border>
      <left/>
      <right style="thin">
        <color auto="1"/>
      </right>
      <top style="dashed">
        <color auto="1"/>
      </top>
      <bottom style="dashed">
        <color auto="1"/>
      </bottom>
      <diagonal/>
    </border>
    <border>
      <left style="double">
        <color auto="1"/>
      </left>
      <right/>
      <top/>
      <bottom style="thin">
        <color auto="1"/>
      </bottom>
      <diagonal/>
    </border>
    <border>
      <left style="double">
        <color auto="1"/>
      </left>
      <right/>
      <top/>
      <bottom style="medium">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right style="thin">
        <color auto="1"/>
      </right>
      <top/>
      <bottom style="medium">
        <color auto="1"/>
      </bottom>
      <diagonal/>
    </border>
    <border>
      <left style="thin">
        <color auto="1"/>
      </left>
      <right/>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style="thin">
        <color auto="1"/>
      </left>
      <right/>
      <top style="dashed">
        <color auto="1"/>
      </top>
      <bottom style="dashed">
        <color auto="1"/>
      </bottom>
      <diagonal/>
    </border>
    <border>
      <left style="thin">
        <color auto="1"/>
      </left>
      <right style="thin">
        <color auto="1"/>
      </right>
      <top style="medium">
        <color indexed="64"/>
      </top>
      <bottom style="thin">
        <color auto="1"/>
      </bottom>
      <diagonal/>
    </border>
    <border>
      <left style="thin">
        <color auto="1"/>
      </left>
      <right style="thin">
        <color auto="1"/>
      </right>
      <top style="thin">
        <color auto="1"/>
      </top>
      <bottom style="medium">
        <color indexed="64"/>
      </bottom>
      <diagonal/>
    </border>
    <border>
      <left style="medium">
        <color indexed="64"/>
      </left>
      <right/>
      <top style="thin">
        <color auto="1"/>
      </top>
      <bottom style="medium">
        <color indexed="64"/>
      </bottom>
      <diagonal/>
    </border>
    <border>
      <left/>
      <right style="medium">
        <color indexed="64"/>
      </right>
      <top style="thin">
        <color auto="1"/>
      </top>
      <bottom style="medium">
        <color indexed="64"/>
      </bottom>
      <diagonal/>
    </border>
    <border>
      <left/>
      <right/>
      <top style="thin">
        <color auto="1"/>
      </top>
      <bottom style="medium">
        <color indexed="64"/>
      </bottom>
      <diagonal/>
    </border>
    <border>
      <left style="medium">
        <color indexed="64"/>
      </left>
      <right style="double">
        <color auto="1"/>
      </right>
      <top style="thin">
        <color auto="1"/>
      </top>
      <bottom/>
      <diagonal/>
    </border>
    <border>
      <left style="medium">
        <color indexed="64"/>
      </left>
      <right style="double">
        <color auto="1"/>
      </right>
      <top/>
      <bottom/>
      <diagonal/>
    </border>
    <border>
      <left style="medium">
        <color indexed="64"/>
      </left>
      <right style="double">
        <color auto="1"/>
      </right>
      <top/>
      <bottom style="thin">
        <color auto="1"/>
      </bottom>
      <diagonal/>
    </border>
    <border>
      <left style="medium">
        <color indexed="64"/>
      </left>
      <right style="double">
        <color auto="1"/>
      </right>
      <top/>
      <bottom style="medium">
        <color indexed="64"/>
      </bottom>
      <diagonal/>
    </border>
    <border>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right style="medium">
        <color rgb="FF000000"/>
      </right>
      <top style="medium">
        <color indexed="64"/>
      </top>
      <bottom/>
      <diagonal/>
    </border>
    <border>
      <left style="medium">
        <color rgb="FF000000"/>
      </left>
      <right/>
      <top style="medium">
        <color indexed="64"/>
      </top>
      <bottom/>
      <diagonal/>
    </border>
    <border>
      <left/>
      <right style="medium">
        <color rgb="FF000000"/>
      </right>
      <top/>
      <bottom style="medium">
        <color indexed="64"/>
      </bottom>
      <diagonal/>
    </border>
    <border>
      <left style="medium">
        <color rgb="FF000000"/>
      </left>
      <right/>
      <top/>
      <bottom style="medium">
        <color indexed="64"/>
      </bottom>
      <diagonal/>
    </border>
    <border>
      <left style="thin">
        <color auto="1"/>
      </left>
      <right style="thin">
        <color auto="1"/>
      </right>
      <top style="thin">
        <color auto="1"/>
      </top>
      <bottom/>
      <diagonal/>
    </border>
    <border>
      <left/>
      <right style="dotted">
        <color auto="1"/>
      </right>
      <top/>
      <bottom style="thin">
        <color auto="1"/>
      </bottom>
      <diagonal/>
    </border>
    <border>
      <left style="thin">
        <color auto="1"/>
      </left>
      <right/>
      <top style="thin">
        <color auto="1"/>
      </top>
      <bottom style="dotted">
        <color auto="1"/>
      </bottom>
      <diagonal/>
    </border>
    <border>
      <left/>
      <right/>
      <top style="thin">
        <color auto="1"/>
      </top>
      <bottom style="dotted">
        <color auto="1"/>
      </bottom>
      <diagonal/>
    </border>
    <border>
      <left/>
      <right style="dotted">
        <color auto="1"/>
      </right>
      <top style="thin">
        <color auto="1"/>
      </top>
      <bottom style="dotted">
        <color auto="1"/>
      </bottom>
      <diagonal/>
    </border>
    <border>
      <left style="dotted">
        <color auto="1"/>
      </left>
      <right/>
      <top style="thin">
        <color auto="1"/>
      </top>
      <bottom style="dotted">
        <color auto="1"/>
      </bottom>
      <diagonal/>
    </border>
    <border>
      <left/>
      <right style="thin">
        <color auto="1"/>
      </right>
      <top style="thin">
        <color auto="1"/>
      </top>
      <bottom style="dotted">
        <color auto="1"/>
      </bottom>
      <diagonal/>
    </border>
    <border>
      <left style="medium">
        <color auto="1"/>
      </left>
      <right/>
      <top style="thin">
        <color auto="1"/>
      </top>
      <bottom style="hair">
        <color auto="1"/>
      </bottom>
      <diagonal/>
    </border>
    <border>
      <left/>
      <right/>
      <top style="thin">
        <color auto="1"/>
      </top>
      <bottom style="hair">
        <color auto="1"/>
      </bottom>
      <diagonal/>
    </border>
    <border>
      <left/>
      <right style="medium">
        <color indexed="64"/>
      </right>
      <top style="thin">
        <color auto="1"/>
      </top>
      <bottom style="hair">
        <color auto="1"/>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indexed="64"/>
      </right>
      <top style="hair">
        <color auto="1"/>
      </top>
      <bottom style="hair">
        <color auto="1"/>
      </bottom>
      <diagonal/>
    </border>
    <border>
      <left style="medium">
        <color auto="1"/>
      </left>
      <right/>
      <top style="hair">
        <color auto="1"/>
      </top>
      <bottom style="medium">
        <color indexed="64"/>
      </bottom>
      <diagonal/>
    </border>
    <border>
      <left/>
      <right/>
      <top style="hair">
        <color auto="1"/>
      </top>
      <bottom style="medium">
        <color indexed="64"/>
      </bottom>
      <diagonal/>
    </border>
    <border>
      <left/>
      <right style="medium">
        <color indexed="64"/>
      </right>
      <top style="hair">
        <color auto="1"/>
      </top>
      <bottom style="medium">
        <color indexed="64"/>
      </bottom>
      <diagonal/>
    </border>
    <border>
      <left style="thin">
        <color indexed="64"/>
      </left>
      <right/>
      <top style="thin">
        <color auto="1"/>
      </top>
      <bottom style="hair">
        <color auto="1"/>
      </bottom>
      <diagonal/>
    </border>
    <border>
      <left/>
      <right style="thin">
        <color indexed="64"/>
      </right>
      <top style="thin">
        <color auto="1"/>
      </top>
      <bottom style="hair">
        <color auto="1"/>
      </bottom>
      <diagonal/>
    </border>
    <border>
      <left style="thin">
        <color indexed="64"/>
      </left>
      <right/>
      <top style="hair">
        <color auto="1"/>
      </top>
      <bottom style="hair">
        <color auto="1"/>
      </bottom>
      <diagonal/>
    </border>
    <border>
      <left/>
      <right style="thin">
        <color indexed="64"/>
      </right>
      <top style="hair">
        <color auto="1"/>
      </top>
      <bottom style="hair">
        <color auto="1"/>
      </bottom>
      <diagonal/>
    </border>
    <border>
      <left style="thin">
        <color auto="1"/>
      </left>
      <right/>
      <top style="hair">
        <color auto="1"/>
      </top>
      <bottom style="medium">
        <color indexed="64"/>
      </bottom>
      <diagonal/>
    </border>
    <border>
      <left/>
      <right style="thin">
        <color auto="1"/>
      </right>
      <top style="hair">
        <color auto="1"/>
      </top>
      <bottom style="medium">
        <color indexed="64"/>
      </bottom>
      <diagonal/>
    </border>
    <border>
      <left style="thin">
        <color indexed="64"/>
      </left>
      <right/>
      <top style="thin">
        <color indexed="64"/>
      </top>
      <bottom style="dashed">
        <color auto="1"/>
      </bottom>
      <diagonal/>
    </border>
    <border>
      <left/>
      <right/>
      <top style="thin">
        <color indexed="64"/>
      </top>
      <bottom style="dashed">
        <color auto="1"/>
      </bottom>
      <diagonal/>
    </border>
    <border>
      <left/>
      <right style="thin">
        <color indexed="64"/>
      </right>
      <top style="thin">
        <color indexed="64"/>
      </top>
      <bottom style="dashed">
        <color auto="1"/>
      </bottom>
      <diagonal/>
    </border>
    <border>
      <left style="dotted">
        <color auto="1"/>
      </left>
      <right/>
      <top style="thin">
        <color auto="1"/>
      </top>
      <bottom/>
      <diagonal/>
    </border>
    <border>
      <left/>
      <right style="dotted">
        <color auto="1"/>
      </right>
      <top style="thin">
        <color auto="1"/>
      </top>
      <bottom/>
      <diagonal/>
    </border>
    <border>
      <left/>
      <right style="double">
        <color auto="1"/>
      </right>
      <top style="medium">
        <color auto="1"/>
      </top>
      <bottom style="thin">
        <color auto="1"/>
      </bottom>
      <diagonal/>
    </border>
    <border>
      <left style="thin">
        <color rgb="FFB2B2B2"/>
      </left>
      <right style="thin">
        <color rgb="FFB2B2B2"/>
      </right>
      <top style="thin">
        <color rgb="FFB2B2B2"/>
      </top>
      <bottom style="thin">
        <color rgb="FFB2B2B2"/>
      </bottom>
      <diagonal/>
    </border>
    <border>
      <left/>
      <right style="dotted">
        <color auto="1"/>
      </right>
      <top/>
      <bottom/>
      <diagonal/>
    </border>
    <border>
      <left style="dotted">
        <color auto="1"/>
      </left>
      <right/>
      <top/>
      <bottom/>
      <diagonal/>
    </border>
    <border>
      <left style="dotted">
        <color auto="1"/>
      </left>
      <right/>
      <top/>
      <bottom style="thin">
        <color auto="1"/>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right style="thin">
        <color auto="1"/>
      </right>
      <top style="dotted">
        <color auto="1"/>
      </top>
      <bottom/>
      <diagonal/>
    </border>
    <border>
      <left style="medium">
        <color indexed="64"/>
      </left>
      <right/>
      <top style="medium">
        <color indexed="64"/>
      </top>
      <bottom style="hair">
        <color auto="1"/>
      </bottom>
      <diagonal/>
    </border>
    <border>
      <left/>
      <right/>
      <top style="medium">
        <color indexed="64"/>
      </top>
      <bottom style="hair">
        <color auto="1"/>
      </bottom>
      <diagonal/>
    </border>
    <border>
      <left/>
      <right style="medium">
        <color indexed="64"/>
      </right>
      <top style="medium">
        <color indexed="64"/>
      </top>
      <bottom style="hair">
        <color auto="1"/>
      </bottom>
      <diagonal/>
    </border>
    <border>
      <left style="medium">
        <color indexed="64"/>
      </left>
      <right style="medium">
        <color indexed="64"/>
      </right>
      <top style="medium">
        <color indexed="64"/>
      </top>
      <bottom style="hair">
        <color auto="1"/>
      </bottom>
      <diagonal/>
    </border>
    <border>
      <left style="medium">
        <color auto="1"/>
      </left>
      <right style="medium">
        <color indexed="64"/>
      </right>
      <top style="hair">
        <color auto="1"/>
      </top>
      <bottom style="hair">
        <color auto="1"/>
      </bottom>
      <diagonal/>
    </border>
    <border>
      <left style="medium">
        <color auto="1"/>
      </left>
      <right style="medium">
        <color indexed="64"/>
      </right>
      <top style="hair">
        <color auto="1"/>
      </top>
      <bottom style="medium">
        <color indexed="64"/>
      </bottom>
      <diagonal/>
    </border>
    <border>
      <left style="medium">
        <color indexed="64"/>
      </left>
      <right style="medium">
        <color indexed="64"/>
      </right>
      <top style="medium">
        <color indexed="64"/>
      </top>
      <bottom/>
      <diagonal/>
    </border>
    <border>
      <left style="medium">
        <color auto="1"/>
      </left>
      <right/>
      <top style="hair">
        <color auto="1"/>
      </top>
      <bottom/>
      <diagonal/>
    </border>
    <border>
      <left/>
      <right/>
      <top style="hair">
        <color auto="1"/>
      </top>
      <bottom/>
      <diagonal/>
    </border>
    <border>
      <left/>
      <right style="medium">
        <color indexed="64"/>
      </right>
      <top style="hair">
        <color auto="1"/>
      </top>
      <bottom/>
      <diagonal/>
    </border>
    <border>
      <left style="medium">
        <color auto="1"/>
      </left>
      <right style="medium">
        <color indexed="64"/>
      </right>
      <top style="hair">
        <color auto="1"/>
      </top>
      <bottom/>
      <diagonal/>
    </border>
    <border>
      <left/>
      <right/>
      <top/>
      <bottom style="dotted">
        <color auto="1"/>
      </bottom>
      <diagonal/>
    </border>
    <border>
      <left style="medium">
        <color indexed="64"/>
      </left>
      <right/>
      <top style="dashed">
        <color indexed="64"/>
      </top>
      <bottom/>
      <diagonal/>
    </border>
    <border>
      <left/>
      <right style="medium">
        <color indexed="64"/>
      </right>
      <top style="dashed">
        <color indexed="64"/>
      </top>
      <bottom/>
      <diagonal/>
    </border>
    <border>
      <left style="medium">
        <color indexed="64"/>
      </left>
      <right/>
      <top/>
      <bottom style="dashed">
        <color indexed="64"/>
      </bottom>
      <diagonal/>
    </border>
    <border>
      <left/>
      <right style="medium">
        <color indexed="64"/>
      </right>
      <top/>
      <bottom style="dashed">
        <color indexed="64"/>
      </bottom>
      <diagonal/>
    </border>
    <border>
      <left/>
      <right/>
      <top style="dashed">
        <color indexed="64"/>
      </top>
      <bottom/>
      <diagonal/>
    </border>
  </borders>
  <cellStyleXfs count="3">
    <xf numFmtId="0" fontId="0" fillId="0" borderId="0">
      <alignment vertical="center"/>
    </xf>
    <xf numFmtId="0" fontId="15" fillId="0" borderId="0" applyNumberFormat="0" applyFill="0" applyBorder="0" applyAlignment="0" applyProtection="0">
      <alignment vertical="center"/>
    </xf>
    <xf numFmtId="0" fontId="43" fillId="17" borderId="101" applyNumberFormat="0" applyFont="0" applyAlignment="0" applyProtection="0">
      <alignment vertical="center"/>
    </xf>
  </cellStyleXfs>
  <cellXfs count="816">
    <xf numFmtId="0" fontId="0" fillId="0" borderId="0" xfId="0">
      <alignment vertical="center"/>
    </xf>
    <xf numFmtId="0" fontId="2" fillId="0" borderId="0" xfId="0" applyFont="1" applyAlignment="1">
      <alignment horizontal="center" vertical="center"/>
    </xf>
    <xf numFmtId="0" fontId="1" fillId="0" borderId="0" xfId="0" applyFont="1" applyAlignment="1">
      <alignment horizontal="justify" vertical="center"/>
    </xf>
    <xf numFmtId="0" fontId="5" fillId="0" borderId="0" xfId="0" applyFont="1" applyAlignment="1">
      <alignment horizontal="center" vertical="center"/>
    </xf>
    <xf numFmtId="0" fontId="0" fillId="0" borderId="0" xfId="0" applyAlignment="1">
      <alignment vertical="center"/>
    </xf>
    <xf numFmtId="0" fontId="1" fillId="0" borderId="8" xfId="0" applyFont="1" applyBorder="1" applyAlignment="1">
      <alignment horizontal="center" vertical="center"/>
    </xf>
    <xf numFmtId="0" fontId="6" fillId="0" borderId="0" xfId="0" applyFont="1" applyBorder="1">
      <alignment vertical="center"/>
    </xf>
    <xf numFmtId="0" fontId="11" fillId="0" borderId="0" xfId="0" applyFont="1" applyAlignment="1">
      <alignment horizontal="center" vertical="center"/>
    </xf>
    <xf numFmtId="0" fontId="12" fillId="0" borderId="0" xfId="0" applyFont="1" applyAlignment="1">
      <alignment horizontal="center" vertical="center"/>
    </xf>
    <xf numFmtId="176" fontId="11" fillId="0" borderId="0" xfId="0" applyNumberFormat="1" applyFont="1" applyAlignment="1">
      <alignment horizontal="center" vertical="center"/>
    </xf>
    <xf numFmtId="0" fontId="1" fillId="0" borderId="0" xfId="0" applyFont="1" applyAlignment="1">
      <alignment vertical="center"/>
    </xf>
    <xf numFmtId="0" fontId="3" fillId="0" borderId="0" xfId="0" applyFont="1" applyAlignment="1">
      <alignment horizontal="center" vertical="center"/>
    </xf>
    <xf numFmtId="0" fontId="1" fillId="0" borderId="0" xfId="0" applyFont="1" applyAlignment="1">
      <alignment vertical="center" wrapText="1"/>
    </xf>
    <xf numFmtId="0" fontId="3" fillId="0" borderId="0" xfId="0" applyFont="1" applyAlignment="1">
      <alignment vertical="center"/>
    </xf>
    <xf numFmtId="0" fontId="6" fillId="0" borderId="0" xfId="0" applyFont="1" applyBorder="1" applyAlignment="1">
      <alignment vertical="center"/>
    </xf>
    <xf numFmtId="0" fontId="7" fillId="0" borderId="0" xfId="0" applyFont="1" applyBorder="1" applyAlignment="1">
      <alignment horizontal="right" vertical="center"/>
    </xf>
    <xf numFmtId="0" fontId="6" fillId="0" borderId="0" xfId="0" applyFont="1" applyBorder="1" applyAlignment="1">
      <alignment vertical="center" wrapText="1"/>
    </xf>
    <xf numFmtId="0" fontId="1" fillId="0" borderId="0" xfId="0" applyFont="1" applyBorder="1" applyAlignment="1">
      <alignment vertical="center"/>
    </xf>
    <xf numFmtId="0" fontId="14" fillId="0" borderId="0" xfId="0" applyFont="1" applyBorder="1" applyAlignment="1">
      <alignment vertical="center"/>
    </xf>
    <xf numFmtId="0" fontId="14" fillId="0" borderId="0" xfId="0" applyFont="1" applyAlignment="1">
      <alignment vertical="center"/>
    </xf>
    <xf numFmtId="0" fontId="1" fillId="0" borderId="0" xfId="0" applyFont="1" applyBorder="1" applyAlignment="1">
      <alignment vertical="center" wrapText="1"/>
    </xf>
    <xf numFmtId="0" fontId="7" fillId="0" borderId="17" xfId="0" applyFont="1" applyBorder="1" applyAlignment="1">
      <alignment horizontal="right" vertical="center"/>
    </xf>
    <xf numFmtId="0" fontId="1" fillId="0" borderId="8" xfId="0" applyFont="1" applyBorder="1" applyAlignment="1">
      <alignment vertical="center"/>
    </xf>
    <xf numFmtId="0" fontId="1" fillId="0" borderId="9" xfId="0" applyFont="1" applyBorder="1" applyAlignment="1">
      <alignment horizontal="justify" vertical="center"/>
    </xf>
    <xf numFmtId="0" fontId="1" fillId="0" borderId="0" xfId="0" applyFont="1" applyBorder="1" applyAlignment="1">
      <alignment horizontal="justify" vertical="center"/>
    </xf>
    <xf numFmtId="0" fontId="9" fillId="0" borderId="0" xfId="0" applyFont="1" applyBorder="1">
      <alignment vertical="center"/>
    </xf>
    <xf numFmtId="0" fontId="6" fillId="0" borderId="17" xfId="0" applyFont="1" applyBorder="1" applyAlignment="1">
      <alignment horizontal="justify" vertical="center" wrapText="1"/>
    </xf>
    <xf numFmtId="0" fontId="10" fillId="0" borderId="17" xfId="0" applyFont="1" applyBorder="1" applyAlignment="1">
      <alignment horizontal="justify" vertical="center" wrapText="1"/>
    </xf>
    <xf numFmtId="0" fontId="10" fillId="0" borderId="0" xfId="0" applyFont="1" applyFill="1" applyBorder="1" applyAlignment="1">
      <alignment vertical="center" wrapText="1"/>
    </xf>
    <xf numFmtId="0" fontId="10" fillId="0" borderId="14" xfId="0" applyFont="1" applyFill="1" applyBorder="1" applyAlignment="1">
      <alignment vertical="center" wrapText="1"/>
    </xf>
    <xf numFmtId="0" fontId="9" fillId="0" borderId="0" xfId="0" applyNumberFormat="1" applyFont="1" applyBorder="1" applyAlignment="1">
      <alignment horizontal="justify" vertical="center" wrapText="1"/>
    </xf>
    <xf numFmtId="0" fontId="10" fillId="0" borderId="38" xfId="0" applyFont="1" applyFill="1" applyBorder="1" applyAlignment="1">
      <alignment vertical="center" wrapText="1"/>
    </xf>
    <xf numFmtId="0" fontId="9" fillId="0" borderId="40" xfId="0" applyFont="1" applyBorder="1" applyAlignment="1">
      <alignment horizontal="justify" vertical="center" wrapText="1"/>
    </xf>
    <xf numFmtId="176" fontId="9" fillId="0" borderId="0" xfId="0" applyNumberFormat="1" applyFont="1" applyBorder="1" applyAlignment="1">
      <alignment horizontal="justify" vertical="center" wrapText="1"/>
    </xf>
    <xf numFmtId="0" fontId="6" fillId="0" borderId="39" xfId="0" applyFont="1" applyBorder="1" applyAlignment="1">
      <alignment horizontal="justify" vertical="center" wrapText="1"/>
    </xf>
    <xf numFmtId="0" fontId="6" fillId="0" borderId="40" xfId="0" applyFont="1" applyBorder="1" applyAlignment="1">
      <alignment horizontal="justify" vertical="center" wrapText="1"/>
    </xf>
    <xf numFmtId="0" fontId="10" fillId="0" borderId="0" xfId="0" applyFont="1" applyBorder="1" applyAlignment="1">
      <alignment horizontal="justify" vertical="center" wrapText="1"/>
    </xf>
    <xf numFmtId="0" fontId="9" fillId="0" borderId="0" xfId="0" applyFont="1" applyBorder="1" applyAlignment="1">
      <alignment vertical="center" wrapText="1"/>
    </xf>
    <xf numFmtId="0" fontId="6" fillId="0" borderId="0" xfId="0" applyFont="1" applyBorder="1" applyAlignment="1">
      <alignment horizontal="center" vertical="center"/>
    </xf>
    <xf numFmtId="0" fontId="6" fillId="0" borderId="0" xfId="0" applyFont="1" applyBorder="1" applyAlignment="1">
      <alignment vertical="top" wrapText="1"/>
    </xf>
    <xf numFmtId="0" fontId="6" fillId="0" borderId="0" xfId="0" applyFont="1" applyBorder="1" applyAlignment="1">
      <alignment horizontal="left" vertical="top" wrapText="1"/>
    </xf>
    <xf numFmtId="0" fontId="1" fillId="0" borderId="0" xfId="0" applyFont="1" applyBorder="1" applyAlignment="1">
      <alignment horizontal="center" vertical="center"/>
    </xf>
    <xf numFmtId="0" fontId="3" fillId="0" borderId="0" xfId="0" applyFont="1" applyBorder="1" applyAlignment="1">
      <alignment vertical="center"/>
    </xf>
    <xf numFmtId="0" fontId="1" fillId="0" borderId="0" xfId="0" applyFont="1" applyBorder="1" applyAlignment="1">
      <alignment horizontal="left" vertical="center"/>
    </xf>
    <xf numFmtId="0" fontId="6" fillId="0" borderId="40" xfId="0" applyFont="1" applyFill="1" applyBorder="1" applyAlignment="1">
      <alignment horizontal="justify" vertical="center" wrapText="1"/>
    </xf>
    <xf numFmtId="0" fontId="10" fillId="0" borderId="0" xfId="0" applyFont="1" applyFill="1" applyBorder="1" applyAlignment="1">
      <alignment horizontal="justify" vertical="center" wrapText="1"/>
    </xf>
    <xf numFmtId="0" fontId="10" fillId="4" borderId="42" xfId="0" applyFont="1" applyFill="1" applyBorder="1" applyAlignment="1">
      <alignment vertical="center" wrapText="1"/>
    </xf>
    <xf numFmtId="0" fontId="9" fillId="0" borderId="0" xfId="0" applyFont="1" applyBorder="1" applyAlignment="1">
      <alignment horizontal="justify" vertical="center" wrapText="1"/>
    </xf>
    <xf numFmtId="0" fontId="6" fillId="0" borderId="0" xfId="0" applyFont="1" applyBorder="1" applyAlignment="1">
      <alignment horizontal="justify" vertical="center" wrapText="1"/>
    </xf>
    <xf numFmtId="0" fontId="6" fillId="0" borderId="38" xfId="0" applyFont="1" applyFill="1" applyBorder="1" applyAlignment="1">
      <alignment horizontal="justify" vertical="center" wrapText="1"/>
    </xf>
    <xf numFmtId="0" fontId="0" fillId="0" borderId="0" xfId="0" applyFill="1" applyBorder="1">
      <alignment vertical="center"/>
    </xf>
    <xf numFmtId="0" fontId="6" fillId="0" borderId="0" xfId="0" applyFont="1" applyFill="1" applyBorder="1">
      <alignment vertical="center"/>
    </xf>
    <xf numFmtId="0" fontId="6" fillId="0" borderId="40" xfId="0" applyFont="1" applyFill="1" applyBorder="1" applyAlignment="1">
      <alignment vertical="center" wrapText="1"/>
    </xf>
    <xf numFmtId="0" fontId="14" fillId="0" borderId="4" xfId="0" applyFont="1" applyBorder="1" applyAlignment="1">
      <alignment vertical="center"/>
    </xf>
    <xf numFmtId="0" fontId="14" fillId="0" borderId="5" xfId="0" applyFont="1" applyBorder="1" applyAlignment="1">
      <alignment vertical="center"/>
    </xf>
    <xf numFmtId="0" fontId="1" fillId="0" borderId="8" xfId="0" applyFont="1" applyBorder="1" applyAlignment="1">
      <alignment horizontal="justify" vertical="center"/>
    </xf>
    <xf numFmtId="0" fontId="14" fillId="0" borderId="3" xfId="0" applyFont="1" applyBorder="1" applyAlignment="1">
      <alignment vertical="center"/>
    </xf>
    <xf numFmtId="0" fontId="14" fillId="0" borderId="2" xfId="0" applyFont="1" applyBorder="1" applyAlignment="1">
      <alignment vertical="center"/>
    </xf>
    <xf numFmtId="0" fontId="6" fillId="0" borderId="0" xfId="0" applyFont="1" applyBorder="1" applyAlignment="1">
      <alignment vertical="center" wrapText="1"/>
    </xf>
    <xf numFmtId="0" fontId="1" fillId="0" borderId="0" xfId="0" applyFont="1" applyAlignment="1">
      <alignment vertical="center" wrapText="1"/>
    </xf>
    <xf numFmtId="0" fontId="6" fillId="0" borderId="0" xfId="0" applyFont="1" applyBorder="1" applyAlignment="1">
      <alignment vertical="center" wrapText="1"/>
    </xf>
    <xf numFmtId="0" fontId="6" fillId="0" borderId="0" xfId="0" applyFont="1" applyBorder="1" applyAlignment="1">
      <alignment vertical="top" wrapText="1"/>
    </xf>
    <xf numFmtId="0" fontId="1" fillId="0" borderId="0" xfId="0" applyFont="1" applyAlignment="1">
      <alignment vertical="top" wrapText="1"/>
    </xf>
    <xf numFmtId="0" fontId="1" fillId="0" borderId="0" xfId="0" applyFont="1" applyAlignment="1">
      <alignment vertical="center" wrapText="1"/>
    </xf>
    <xf numFmtId="0" fontId="0" fillId="0" borderId="8" xfId="0" applyBorder="1" applyAlignment="1">
      <alignment vertical="center"/>
    </xf>
    <xf numFmtId="0" fontId="1" fillId="0" borderId="4" xfId="0" applyFont="1" applyBorder="1" applyAlignment="1">
      <alignment horizontal="right" vertical="center" wrapText="1"/>
    </xf>
    <xf numFmtId="0" fontId="1" fillId="0" borderId="0" xfId="0" applyFont="1" applyAlignment="1">
      <alignment horizontal="right" vertical="center" wrapText="1"/>
    </xf>
    <xf numFmtId="0" fontId="17" fillId="0" borderId="38" xfId="0" applyFont="1" applyBorder="1" applyAlignment="1">
      <alignment horizontal="center" vertical="center"/>
    </xf>
    <xf numFmtId="0" fontId="3" fillId="0" borderId="14" xfId="0" applyFont="1" applyBorder="1" applyAlignment="1">
      <alignment horizontal="center" vertical="center"/>
    </xf>
    <xf numFmtId="0" fontId="3" fillId="0" borderId="32" xfId="0" applyFont="1" applyBorder="1" applyAlignment="1">
      <alignment horizontal="center" vertical="center"/>
    </xf>
    <xf numFmtId="0" fontId="3" fillId="0" borderId="49" xfId="0" applyFont="1" applyBorder="1" applyAlignment="1">
      <alignment horizontal="center" vertical="center"/>
    </xf>
    <xf numFmtId="0" fontId="3" fillId="0" borderId="6" xfId="0" applyFont="1" applyBorder="1" applyAlignment="1">
      <alignment horizontal="center" vertical="center"/>
    </xf>
    <xf numFmtId="0" fontId="3" fillId="0" borderId="2" xfId="0" applyFont="1" applyBorder="1" applyAlignment="1">
      <alignment horizontal="center" vertical="center"/>
    </xf>
    <xf numFmtId="0" fontId="18" fillId="5" borderId="11" xfId="0" applyFont="1" applyFill="1" applyBorder="1" applyAlignment="1">
      <alignment horizontal="right" vertical="center"/>
    </xf>
    <xf numFmtId="0" fontId="17" fillId="0" borderId="31" xfId="0" applyFont="1" applyBorder="1" applyAlignment="1">
      <alignment vertical="center"/>
    </xf>
    <xf numFmtId="0" fontId="3" fillId="0" borderId="25" xfId="0" applyFont="1" applyBorder="1" applyAlignment="1">
      <alignment vertical="center"/>
    </xf>
    <xf numFmtId="0" fontId="1" fillId="0" borderId="8" xfId="0" applyFont="1" applyBorder="1" applyAlignment="1">
      <alignment vertical="center" wrapText="1"/>
    </xf>
    <xf numFmtId="0" fontId="1" fillId="0" borderId="8" xfId="0" applyFont="1" applyBorder="1" applyAlignment="1">
      <alignment vertical="top"/>
    </xf>
    <xf numFmtId="0" fontId="1" fillId="0" borderId="0" xfId="0" applyFont="1" applyAlignment="1">
      <alignment vertical="center" wrapText="1"/>
    </xf>
    <xf numFmtId="0" fontId="1" fillId="0" borderId="0" xfId="0" applyFont="1" applyAlignment="1">
      <alignment vertical="top" wrapText="1"/>
    </xf>
    <xf numFmtId="0" fontId="9" fillId="0" borderId="0" xfId="0" applyFont="1" applyFill="1" applyBorder="1" applyAlignment="1">
      <alignment vertical="center"/>
    </xf>
    <xf numFmtId="177" fontId="9" fillId="0" borderId="0" xfId="0" applyNumberFormat="1" applyFont="1" applyFill="1" applyBorder="1" applyAlignment="1">
      <alignment horizontal="right" vertical="center" wrapText="1"/>
    </xf>
    <xf numFmtId="177" fontId="9" fillId="0" borderId="0" xfId="0" applyNumberFormat="1" applyFont="1" applyFill="1" applyBorder="1" applyAlignment="1">
      <alignment vertical="center" wrapText="1"/>
    </xf>
    <xf numFmtId="0" fontId="6" fillId="0" borderId="0" xfId="0" applyFont="1" applyAlignment="1">
      <alignment vertical="center" wrapText="1"/>
    </xf>
    <xf numFmtId="0" fontId="1" fillId="0" borderId="0" xfId="0" applyFont="1" applyAlignment="1">
      <alignment vertical="center" wrapText="1"/>
    </xf>
    <xf numFmtId="0" fontId="1" fillId="0" borderId="0" xfId="0" applyFont="1" applyAlignment="1">
      <alignment vertical="top" wrapText="1"/>
    </xf>
    <xf numFmtId="0" fontId="20" fillId="0" borderId="0" xfId="0" applyFont="1">
      <alignment vertical="center"/>
    </xf>
    <xf numFmtId="0" fontId="6" fillId="0" borderId="0" xfId="0" applyFont="1" applyBorder="1" applyAlignment="1">
      <alignment vertical="center" wrapText="1"/>
    </xf>
    <xf numFmtId="0" fontId="6" fillId="0" borderId="40" xfId="0" applyFont="1" applyBorder="1" applyAlignment="1">
      <alignment vertical="center" wrapText="1"/>
    </xf>
    <xf numFmtId="0" fontId="6" fillId="0" borderId="0" xfId="0" applyFont="1" applyFill="1" applyBorder="1" applyAlignment="1">
      <alignment vertical="center" wrapText="1"/>
    </xf>
    <xf numFmtId="0" fontId="6" fillId="0" borderId="40" xfId="0" applyFont="1" applyBorder="1" applyAlignment="1">
      <alignment vertical="top" wrapText="1"/>
    </xf>
    <xf numFmtId="0" fontId="6" fillId="0" borderId="0" xfId="0" applyFont="1" applyBorder="1" applyAlignment="1">
      <alignment vertical="top" wrapText="1"/>
    </xf>
    <xf numFmtId="0" fontId="9" fillId="0" borderId="0" xfId="0" applyFont="1" applyFill="1" applyBorder="1" applyAlignment="1">
      <alignment horizontal="right" vertical="center" wrapText="1"/>
    </xf>
    <xf numFmtId="0" fontId="9" fillId="0" borderId="0" xfId="0" applyFont="1" applyFill="1" applyBorder="1" applyAlignment="1">
      <alignment vertical="center" wrapText="1"/>
    </xf>
    <xf numFmtId="0" fontId="9" fillId="0" borderId="40" xfId="0" applyFont="1" applyBorder="1" applyAlignment="1">
      <alignment vertical="center" wrapText="1"/>
    </xf>
    <xf numFmtId="0" fontId="9" fillId="0" borderId="3" xfId="0" applyFont="1" applyBorder="1" applyAlignment="1">
      <alignment vertical="center" wrapText="1"/>
    </xf>
    <xf numFmtId="0" fontId="1" fillId="0" borderId="0" xfId="0" applyFont="1" applyAlignment="1">
      <alignment vertical="top" wrapText="1"/>
    </xf>
    <xf numFmtId="0" fontId="1" fillId="0" borderId="0" xfId="0" applyFont="1" applyAlignment="1">
      <alignment vertical="center" wrapText="1"/>
    </xf>
    <xf numFmtId="0" fontId="21" fillId="0" borderId="0" xfId="0" applyFont="1" applyBorder="1">
      <alignment vertical="center"/>
    </xf>
    <xf numFmtId="0" fontId="22" fillId="0" borderId="0" xfId="0" applyFont="1" applyFill="1" applyBorder="1" applyAlignment="1">
      <alignment horizontal="right" vertical="center"/>
    </xf>
    <xf numFmtId="0" fontId="23" fillId="0" borderId="0" xfId="0" applyFont="1" applyBorder="1" applyAlignment="1">
      <alignment horizontal="right" vertical="center" wrapText="1"/>
    </xf>
    <xf numFmtId="0" fontId="9" fillId="0" borderId="0" xfId="0" applyFont="1" applyBorder="1" applyAlignment="1">
      <alignment vertical="center" shrinkToFit="1"/>
    </xf>
    <xf numFmtId="0" fontId="6" fillId="0" borderId="39" xfId="0" applyFont="1" applyBorder="1" applyAlignment="1">
      <alignment vertical="center" wrapText="1"/>
    </xf>
    <xf numFmtId="0" fontId="6" fillId="0" borderId="17" xfId="0" applyFont="1" applyBorder="1" applyAlignment="1">
      <alignment vertical="center" wrapText="1"/>
    </xf>
    <xf numFmtId="0" fontId="10" fillId="0" borderId="17" xfId="0" applyFont="1" applyFill="1" applyBorder="1" applyAlignment="1">
      <alignment vertical="center" wrapText="1"/>
    </xf>
    <xf numFmtId="0" fontId="6" fillId="0" borderId="0" xfId="0" applyFont="1" applyBorder="1" applyAlignment="1">
      <alignment vertical="center" shrinkToFit="1"/>
    </xf>
    <xf numFmtId="0" fontId="10" fillId="0" borderId="15" xfId="0" applyFont="1" applyFill="1" applyBorder="1" applyAlignment="1">
      <alignment vertical="center" shrinkToFit="1"/>
    </xf>
    <xf numFmtId="176" fontId="9" fillId="0" borderId="16" xfId="0" applyNumberFormat="1" applyFont="1" applyBorder="1" applyAlignment="1">
      <alignment horizontal="justify" vertical="center" shrinkToFit="1"/>
    </xf>
    <xf numFmtId="0" fontId="6" fillId="0" borderId="16" xfId="0" applyFont="1" applyBorder="1" applyAlignment="1">
      <alignment horizontal="justify" vertical="center" shrinkToFit="1"/>
    </xf>
    <xf numFmtId="0" fontId="6" fillId="0" borderId="18" xfId="0" applyFont="1" applyBorder="1" applyAlignment="1">
      <alignment horizontal="justify" vertical="center" shrinkToFit="1"/>
    </xf>
    <xf numFmtId="0" fontId="10" fillId="4" borderId="43" xfId="0" applyFont="1" applyFill="1" applyBorder="1" applyAlignment="1">
      <alignment vertical="center" shrinkToFit="1"/>
    </xf>
    <xf numFmtId="0" fontId="10" fillId="0" borderId="16" xfId="0" applyFont="1" applyFill="1" applyBorder="1" applyAlignment="1">
      <alignment vertical="center" shrinkToFit="1"/>
    </xf>
    <xf numFmtId="0" fontId="6" fillId="0" borderId="16" xfId="0" applyFont="1" applyFill="1" applyBorder="1" applyAlignment="1">
      <alignment horizontal="justify" vertical="center" shrinkToFit="1"/>
    </xf>
    <xf numFmtId="0" fontId="19" fillId="0" borderId="16" xfId="0" applyFont="1" applyBorder="1" applyAlignment="1">
      <alignment horizontal="justify" vertical="center" shrinkToFit="1"/>
    </xf>
    <xf numFmtId="0" fontId="15" fillId="0" borderId="16" xfId="1" applyBorder="1" applyAlignment="1">
      <alignment horizontal="justify" vertical="center" shrinkToFit="1"/>
    </xf>
    <xf numFmtId="0" fontId="9" fillId="0" borderId="16" xfId="0" applyFont="1" applyFill="1" applyBorder="1" applyAlignment="1">
      <alignment vertical="center" shrinkToFit="1"/>
    </xf>
    <xf numFmtId="3" fontId="6" fillId="0" borderId="16" xfId="0" applyNumberFormat="1" applyFont="1" applyBorder="1" applyAlignment="1">
      <alignment horizontal="justify" vertical="center" shrinkToFit="1"/>
    </xf>
    <xf numFmtId="0" fontId="9" fillId="0" borderId="16" xfId="0" applyFont="1" applyBorder="1" applyAlignment="1">
      <alignment horizontal="justify" vertical="center" shrinkToFit="1"/>
    </xf>
    <xf numFmtId="0" fontId="9" fillId="4" borderId="42" xfId="0" applyFont="1" applyFill="1" applyBorder="1" applyAlignment="1">
      <alignment vertical="center" wrapText="1"/>
    </xf>
    <xf numFmtId="0" fontId="6" fillId="4" borderId="43" xfId="0" applyFont="1" applyFill="1" applyBorder="1" applyAlignment="1">
      <alignment horizontal="justify" vertical="center" shrinkToFit="1"/>
    </xf>
    <xf numFmtId="0" fontId="6" fillId="4" borderId="42" xfId="0" applyFont="1" applyFill="1" applyBorder="1">
      <alignment vertical="center"/>
    </xf>
    <xf numFmtId="0" fontId="6" fillId="4" borderId="43" xfId="0" applyFont="1" applyFill="1" applyBorder="1" applyAlignment="1">
      <alignment vertical="center" shrinkToFit="1"/>
    </xf>
    <xf numFmtId="0" fontId="9" fillId="4" borderId="42" xfId="0" applyFont="1" applyFill="1" applyBorder="1" applyAlignment="1">
      <alignment horizontal="justify" vertical="center" wrapText="1"/>
    </xf>
    <xf numFmtId="0" fontId="9" fillId="4" borderId="43" xfId="0" applyFont="1" applyFill="1" applyBorder="1" applyAlignment="1">
      <alignment horizontal="justify" vertical="center" shrinkToFit="1"/>
    </xf>
    <xf numFmtId="0" fontId="6" fillId="0" borderId="0" xfId="0" applyFont="1" applyFill="1" applyBorder="1" applyAlignment="1">
      <alignment horizontal="justify" vertical="center" wrapText="1"/>
    </xf>
    <xf numFmtId="0" fontId="9" fillId="3" borderId="37" xfId="0" applyNumberFormat="1" applyFont="1" applyFill="1" applyBorder="1" applyAlignment="1" applyProtection="1">
      <alignment horizontal="justify" vertical="center" wrapText="1"/>
      <protection locked="0"/>
    </xf>
    <xf numFmtId="177" fontId="9" fillId="3" borderId="37" xfId="0" applyNumberFormat="1" applyFont="1" applyFill="1" applyBorder="1" applyAlignment="1" applyProtection="1">
      <alignment vertical="center" wrapText="1"/>
      <protection locked="0"/>
    </xf>
    <xf numFmtId="0" fontId="0" fillId="3" borderId="37" xfId="0" applyFill="1" applyBorder="1" applyProtection="1">
      <alignment vertical="center"/>
      <protection locked="0"/>
    </xf>
    <xf numFmtId="0" fontId="0" fillId="3" borderId="37" xfId="0" applyFill="1" applyBorder="1" applyAlignment="1" applyProtection="1">
      <alignment horizontal="center" vertical="center"/>
      <protection locked="0"/>
    </xf>
    <xf numFmtId="177" fontId="9" fillId="3" borderId="37" xfId="0" applyNumberFormat="1" applyFont="1" applyFill="1" applyBorder="1" applyAlignment="1" applyProtection="1">
      <alignment horizontal="right" vertical="center" wrapText="1"/>
      <protection locked="0"/>
    </xf>
    <xf numFmtId="0" fontId="6" fillId="0" borderId="0" xfId="0" applyFont="1" applyBorder="1" applyAlignment="1">
      <alignment vertical="center" wrapText="1"/>
    </xf>
    <xf numFmtId="0" fontId="14" fillId="6" borderId="19" xfId="0" applyFont="1" applyFill="1" applyBorder="1" applyAlignment="1">
      <alignment vertical="center"/>
    </xf>
    <xf numFmtId="0" fontId="14" fillId="6" borderId="21" xfId="0" applyFont="1" applyFill="1" applyBorder="1" applyAlignment="1">
      <alignment vertical="center"/>
    </xf>
    <xf numFmtId="0" fontId="0" fillId="6" borderId="19" xfId="0" applyFill="1" applyBorder="1" applyAlignment="1">
      <alignment vertical="center"/>
    </xf>
    <xf numFmtId="0" fontId="0" fillId="6" borderId="21" xfId="0" applyFill="1" applyBorder="1" applyAlignment="1">
      <alignment vertical="center"/>
    </xf>
    <xf numFmtId="0" fontId="14" fillId="6" borderId="20" xfId="0" applyFont="1" applyFill="1" applyBorder="1" applyAlignment="1">
      <alignment vertical="center"/>
    </xf>
    <xf numFmtId="0" fontId="6" fillId="0" borderId="0" xfId="0" applyFont="1" applyBorder="1" applyAlignment="1">
      <alignment vertical="center" wrapText="1"/>
    </xf>
    <xf numFmtId="0" fontId="1" fillId="7" borderId="31" xfId="0" applyFont="1" applyFill="1" applyBorder="1" applyAlignment="1">
      <alignment vertical="center"/>
    </xf>
    <xf numFmtId="0" fontId="1" fillId="7" borderId="24" xfId="0" applyFont="1" applyFill="1" applyBorder="1" applyAlignment="1">
      <alignment vertical="center"/>
    </xf>
    <xf numFmtId="0" fontId="1" fillId="7" borderId="23" xfId="0" applyFont="1" applyFill="1" applyBorder="1" applyAlignment="1">
      <alignment vertical="top"/>
    </xf>
    <xf numFmtId="0" fontId="3" fillId="7" borderId="8" xfId="0" applyFont="1" applyFill="1" applyBorder="1" applyAlignment="1">
      <alignment vertical="top"/>
    </xf>
    <xf numFmtId="0" fontId="3" fillId="7" borderId="34" xfId="0" applyFont="1" applyFill="1" applyBorder="1" applyAlignment="1">
      <alignment vertical="top"/>
    </xf>
    <xf numFmtId="0" fontId="3" fillId="7" borderId="30" xfId="0" applyFont="1" applyFill="1" applyBorder="1" applyAlignment="1">
      <alignment vertical="top"/>
    </xf>
    <xf numFmtId="0" fontId="1" fillId="7" borderId="23" xfId="0" applyFont="1" applyFill="1" applyBorder="1" applyAlignment="1">
      <alignment vertical="center"/>
    </xf>
    <xf numFmtId="0" fontId="1" fillId="7" borderId="8" xfId="0" applyFont="1" applyFill="1" applyBorder="1" applyAlignment="1">
      <alignment vertical="center"/>
    </xf>
    <xf numFmtId="0" fontId="1" fillId="7" borderId="29" xfId="0" applyFont="1" applyFill="1" applyBorder="1" applyAlignment="1">
      <alignment vertical="center"/>
    </xf>
    <xf numFmtId="0" fontId="14" fillId="7" borderId="8" xfId="0" applyFont="1" applyFill="1" applyBorder="1" applyAlignment="1">
      <alignment vertical="top"/>
    </xf>
    <xf numFmtId="0" fontId="14" fillId="7" borderId="29" xfId="0" applyFont="1" applyFill="1" applyBorder="1" applyAlignment="1">
      <alignment vertical="center"/>
    </xf>
    <xf numFmtId="0" fontId="24" fillId="0" borderId="0" xfId="0" applyFont="1" applyAlignment="1">
      <alignment vertical="center"/>
    </xf>
    <xf numFmtId="0" fontId="6" fillId="0" borderId="0" xfId="0" applyFont="1" applyBorder="1" applyAlignment="1">
      <alignment vertical="center" wrapText="1"/>
    </xf>
    <xf numFmtId="0" fontId="9" fillId="4" borderId="42" xfId="0" applyFont="1" applyFill="1" applyBorder="1" applyAlignment="1">
      <alignment vertical="center" wrapText="1"/>
    </xf>
    <xf numFmtId="0" fontId="25" fillId="0" borderId="0" xfId="0" applyFont="1">
      <alignment vertical="center"/>
    </xf>
    <xf numFmtId="0" fontId="30" fillId="8" borderId="39" xfId="0" applyFont="1" applyFill="1" applyBorder="1" applyAlignment="1">
      <alignment vertical="center"/>
    </xf>
    <xf numFmtId="0" fontId="30" fillId="8" borderId="17" xfId="0" applyFont="1" applyFill="1" applyBorder="1" applyAlignment="1">
      <alignment vertical="center"/>
    </xf>
    <xf numFmtId="0" fontId="30" fillId="8" borderId="17" xfId="0" applyFont="1" applyFill="1" applyBorder="1" applyAlignment="1">
      <alignment horizontal="center" vertical="center"/>
    </xf>
    <xf numFmtId="0" fontId="30" fillId="8" borderId="18" xfId="0" applyFont="1" applyFill="1" applyBorder="1" applyAlignment="1">
      <alignment horizontal="center" vertical="center"/>
    </xf>
    <xf numFmtId="0" fontId="29" fillId="10" borderId="0" xfId="0" applyFont="1" applyFill="1" applyAlignment="1">
      <alignment horizontal="center" vertical="center"/>
    </xf>
    <xf numFmtId="0" fontId="26" fillId="10" borderId="0" xfId="0" applyFont="1" applyFill="1" applyAlignment="1">
      <alignment vertical="center"/>
    </xf>
    <xf numFmtId="0" fontId="26" fillId="10" borderId="0" xfId="0" applyFont="1" applyFill="1" applyAlignment="1">
      <alignment horizontal="center" vertical="center"/>
    </xf>
    <xf numFmtId="0" fontId="28" fillId="10" borderId="0" xfId="0" applyFont="1" applyFill="1" applyAlignment="1">
      <alignment vertical="center"/>
    </xf>
    <xf numFmtId="0" fontId="28" fillId="10" borderId="0" xfId="0" applyFont="1" applyFill="1" applyAlignment="1">
      <alignment horizontal="center" vertical="center"/>
    </xf>
    <xf numFmtId="0" fontId="33" fillId="0" borderId="0" xfId="0" applyFont="1" applyAlignment="1">
      <alignment vertical="center"/>
    </xf>
    <xf numFmtId="0" fontId="34" fillId="0" borderId="0" xfId="0" applyFont="1" applyAlignment="1">
      <alignment horizontal="center" vertical="center"/>
    </xf>
    <xf numFmtId="0" fontId="34" fillId="0" borderId="0" xfId="0" applyFont="1" applyBorder="1" applyAlignment="1">
      <alignment vertical="center" wrapText="1"/>
    </xf>
    <xf numFmtId="0" fontId="27" fillId="9" borderId="73" xfId="0" applyFont="1" applyFill="1" applyBorder="1" applyAlignment="1">
      <alignment horizontal="right" vertical="center"/>
    </xf>
    <xf numFmtId="0" fontId="27" fillId="9" borderId="0" xfId="0" applyFont="1" applyFill="1" applyBorder="1" applyAlignment="1">
      <alignment horizontal="right" vertical="center"/>
    </xf>
    <xf numFmtId="0" fontId="33" fillId="0" borderId="4" xfId="0" applyFont="1" applyBorder="1" applyAlignment="1">
      <alignment vertical="center"/>
    </xf>
    <xf numFmtId="0" fontId="33" fillId="0" borderId="5" xfId="0" applyFont="1" applyBorder="1" applyAlignment="1">
      <alignment vertical="center"/>
    </xf>
    <xf numFmtId="0" fontId="34" fillId="0" borderId="8" xfId="0" applyFont="1" applyBorder="1" applyAlignment="1">
      <alignment horizontal="justify" vertical="center"/>
    </xf>
    <xf numFmtId="0" fontId="34" fillId="0" borderId="0" xfId="0" applyFont="1" applyBorder="1" applyAlignment="1">
      <alignment horizontal="justify" vertical="center"/>
    </xf>
    <xf numFmtId="0" fontId="33" fillId="0" borderId="0" xfId="0" applyFont="1" applyBorder="1" applyAlignment="1">
      <alignment vertical="center"/>
    </xf>
    <xf numFmtId="0" fontId="33" fillId="0" borderId="3" xfId="0" applyFont="1" applyBorder="1" applyAlignment="1">
      <alignment vertical="center"/>
    </xf>
    <xf numFmtId="0" fontId="33" fillId="0" borderId="8" xfId="0" applyFont="1" applyBorder="1" applyAlignment="1">
      <alignment vertical="center"/>
    </xf>
    <xf numFmtId="0" fontId="34" fillId="0" borderId="0" xfId="0" applyFont="1" applyBorder="1" applyAlignment="1">
      <alignment horizontal="center" vertical="center" wrapText="1"/>
    </xf>
    <xf numFmtId="0" fontId="34" fillId="0" borderId="9" xfId="0" applyFont="1" applyBorder="1" applyAlignment="1">
      <alignment horizontal="justify" vertical="center"/>
    </xf>
    <xf numFmtId="0" fontId="34" fillId="0" borderId="6" xfId="0" applyFont="1" applyBorder="1" applyAlignment="1">
      <alignment horizontal="justify" vertical="center"/>
    </xf>
    <xf numFmtId="0" fontId="33" fillId="0" borderId="6" xfId="0" applyFont="1" applyBorder="1" applyAlignment="1">
      <alignment vertical="center"/>
    </xf>
    <xf numFmtId="0" fontId="33" fillId="0" borderId="2" xfId="0" applyFont="1" applyBorder="1" applyAlignment="1">
      <alignment vertical="center"/>
    </xf>
    <xf numFmtId="0" fontId="33" fillId="7" borderId="63" xfId="0" applyFont="1" applyFill="1" applyBorder="1" applyAlignment="1">
      <alignment vertical="top" wrapText="1"/>
    </xf>
    <xf numFmtId="0" fontId="33" fillId="7" borderId="64" xfId="0" applyFont="1" applyFill="1" applyBorder="1" applyAlignment="1">
      <alignment vertical="top" wrapText="1"/>
    </xf>
    <xf numFmtId="0" fontId="33" fillId="7" borderId="66" xfId="0" applyFont="1" applyFill="1" applyBorder="1" applyAlignment="1">
      <alignment horizontal="left" vertical="top" wrapText="1"/>
    </xf>
    <xf numFmtId="0" fontId="33" fillId="0" borderId="56" xfId="0" applyFont="1" applyBorder="1" applyAlignment="1">
      <alignment vertical="center"/>
    </xf>
    <xf numFmtId="0" fontId="6" fillId="0" borderId="0" xfId="0" applyFont="1" applyBorder="1" applyAlignment="1">
      <alignment vertical="center" wrapText="1"/>
    </xf>
    <xf numFmtId="0" fontId="35" fillId="0" borderId="75" xfId="0" applyFont="1" applyBorder="1" applyAlignment="1">
      <alignment horizontal="centerContinuous" vertical="center"/>
    </xf>
    <xf numFmtId="0" fontId="35" fillId="0" borderId="76" xfId="0" applyFont="1" applyBorder="1" applyAlignment="1">
      <alignment horizontal="centerContinuous" vertical="center"/>
    </xf>
    <xf numFmtId="0" fontId="35" fillId="0" borderId="77" xfId="0" applyFont="1" applyBorder="1" applyAlignment="1">
      <alignment horizontal="centerContinuous" vertical="center"/>
    </xf>
    <xf numFmtId="0" fontId="35" fillId="0" borderId="78" xfId="0" applyFont="1" applyBorder="1" applyAlignment="1">
      <alignment horizontal="centerContinuous" vertical="center"/>
    </xf>
    <xf numFmtId="0" fontId="35" fillId="0" borderId="79" xfId="0" applyFont="1" applyBorder="1" applyAlignment="1">
      <alignment horizontal="centerContinuous" vertical="center"/>
    </xf>
    <xf numFmtId="0" fontId="35" fillId="14" borderId="19" xfId="0" applyFont="1" applyFill="1" applyBorder="1" applyAlignment="1">
      <alignment horizontal="right" vertical="center"/>
    </xf>
    <xf numFmtId="0" fontId="35" fillId="14" borderId="20" xfId="0" applyFont="1" applyFill="1" applyBorder="1" applyAlignment="1">
      <alignment vertical="center"/>
    </xf>
    <xf numFmtId="0" fontId="35" fillId="14" borderId="21" xfId="0" applyFont="1" applyFill="1" applyBorder="1" applyAlignment="1">
      <alignment vertical="center"/>
    </xf>
    <xf numFmtId="0" fontId="35" fillId="13" borderId="19" xfId="0" applyFont="1" applyFill="1" applyBorder="1" applyAlignment="1">
      <alignment horizontal="centerContinuous" vertical="center"/>
    </xf>
    <xf numFmtId="0" fontId="35" fillId="13" borderId="20" xfId="0" applyFont="1" applyFill="1" applyBorder="1" applyAlignment="1">
      <alignment horizontal="centerContinuous" vertical="center"/>
    </xf>
    <xf numFmtId="0" fontId="35" fillId="15" borderId="19" xfId="0" applyFont="1" applyFill="1" applyBorder="1" applyAlignment="1">
      <alignment horizontal="centerContinuous" vertical="center"/>
    </xf>
    <xf numFmtId="0" fontId="35" fillId="15" borderId="20" xfId="0" applyFont="1" applyFill="1" applyBorder="1" applyAlignment="1">
      <alignment horizontal="centerContinuous" vertical="center"/>
    </xf>
    <xf numFmtId="0" fontId="35" fillId="0" borderId="80" xfId="0" applyFont="1" applyBorder="1" applyAlignment="1">
      <alignment vertical="center"/>
    </xf>
    <xf numFmtId="0" fontId="35" fillId="0" borderId="81" xfId="0" applyFont="1" applyBorder="1" applyAlignment="1">
      <alignment vertical="center"/>
    </xf>
    <xf numFmtId="0" fontId="35" fillId="0" borderId="83" xfId="0" applyFont="1" applyBorder="1" applyAlignment="1">
      <alignment vertical="center"/>
    </xf>
    <xf numFmtId="0" fontId="35" fillId="0" borderId="84" xfId="0" applyFont="1" applyBorder="1" applyAlignment="1">
      <alignment vertical="center"/>
    </xf>
    <xf numFmtId="0" fontId="35" fillId="0" borderId="86" xfId="0" applyFont="1" applyBorder="1" applyAlignment="1">
      <alignment vertical="center"/>
    </xf>
    <xf numFmtId="0" fontId="35" fillId="0" borderId="87" xfId="0" applyFont="1" applyBorder="1" applyAlignment="1">
      <alignment vertical="center"/>
    </xf>
    <xf numFmtId="0" fontId="35" fillId="0" borderId="24" xfId="0" applyFont="1" applyBorder="1" applyAlignment="1">
      <alignment horizontal="centerContinuous" vertical="center"/>
    </xf>
    <xf numFmtId="0" fontId="35" fillId="0" borderId="36" xfId="0" applyFont="1" applyBorder="1" applyAlignment="1">
      <alignment horizontal="centerContinuous" vertical="center"/>
    </xf>
    <xf numFmtId="0" fontId="35" fillId="0" borderId="55" xfId="0" applyFont="1" applyBorder="1" applyAlignment="1">
      <alignment horizontal="centerContinuous" vertical="center"/>
    </xf>
    <xf numFmtId="0" fontId="35" fillId="0" borderId="25" xfId="0" applyFont="1" applyBorder="1" applyAlignment="1">
      <alignment horizontal="centerContinuous" vertical="center"/>
    </xf>
    <xf numFmtId="0" fontId="35" fillId="0" borderId="31" xfId="0" applyFont="1" applyBorder="1" applyAlignment="1">
      <alignment horizontal="centerContinuous" vertical="center"/>
    </xf>
    <xf numFmtId="0" fontId="6" fillId="0" borderId="16" xfId="0" applyFont="1" applyFill="1" applyBorder="1" applyAlignment="1">
      <alignment horizontal="left" vertical="center" shrinkToFit="1"/>
    </xf>
    <xf numFmtId="0" fontId="6" fillId="0" borderId="3" xfId="0" applyFont="1" applyBorder="1" applyAlignment="1">
      <alignment vertical="center" shrinkToFit="1"/>
    </xf>
    <xf numFmtId="0" fontId="9" fillId="0" borderId="17" xfId="0" applyFont="1" applyBorder="1" applyAlignment="1">
      <alignment vertical="center" wrapText="1"/>
    </xf>
    <xf numFmtId="0" fontId="9" fillId="0" borderId="17" xfId="0" applyFont="1" applyBorder="1" applyAlignment="1">
      <alignment horizontal="justify" vertical="center" wrapText="1"/>
    </xf>
    <xf numFmtId="0" fontId="9" fillId="0" borderId="18" xfId="0" applyFont="1" applyBorder="1" applyAlignment="1">
      <alignment horizontal="justify" vertical="center" shrinkToFit="1"/>
    </xf>
    <xf numFmtId="0" fontId="6" fillId="0" borderId="16" xfId="0" applyFont="1" applyBorder="1" applyAlignment="1">
      <alignment horizontal="left" vertical="center" shrinkToFit="1"/>
    </xf>
    <xf numFmtId="181" fontId="9" fillId="3" borderId="37" xfId="0" applyNumberFormat="1" applyFont="1" applyFill="1" applyBorder="1" applyAlignment="1" applyProtection="1">
      <alignment vertical="center" wrapText="1"/>
      <protection locked="0"/>
    </xf>
    <xf numFmtId="0" fontId="35" fillId="14" borderId="20" xfId="0" applyFont="1" applyFill="1" applyBorder="1" applyAlignment="1">
      <alignment horizontal="right" vertical="center"/>
    </xf>
    <xf numFmtId="0" fontId="38" fillId="14" borderId="20" xfId="0" applyFont="1" applyFill="1" applyBorder="1" applyAlignment="1">
      <alignment horizontal="centerContinuous" vertical="center"/>
    </xf>
    <xf numFmtId="0" fontId="35" fillId="14" borderId="20" xfId="0" applyFont="1" applyFill="1" applyBorder="1" applyAlignment="1">
      <alignment horizontal="centerContinuous" vertical="center"/>
    </xf>
    <xf numFmtId="0" fontId="6" fillId="3" borderId="37" xfId="0" applyFont="1" applyFill="1" applyBorder="1" applyAlignment="1">
      <alignment vertical="center" wrapText="1"/>
    </xf>
    <xf numFmtId="0" fontId="35" fillId="0" borderId="89" xfId="0" applyFont="1" applyBorder="1" applyAlignment="1">
      <alignment horizontal="centerContinuous" vertical="center"/>
    </xf>
    <xf numFmtId="0" fontId="35" fillId="0" borderId="81" xfId="0" applyFont="1" applyBorder="1" applyAlignment="1">
      <alignment horizontal="centerContinuous" vertical="center"/>
    </xf>
    <xf numFmtId="0" fontId="35" fillId="0" borderId="90" xfId="0" applyFont="1" applyBorder="1" applyAlignment="1">
      <alignment horizontal="centerContinuous" vertical="center"/>
    </xf>
    <xf numFmtId="0" fontId="35" fillId="0" borderId="82" xfId="0" applyFont="1" applyBorder="1" applyAlignment="1">
      <alignment horizontal="centerContinuous" vertical="center"/>
    </xf>
    <xf numFmtId="0" fontId="35" fillId="0" borderId="91" xfId="0" applyFont="1" applyBorder="1" applyAlignment="1">
      <alignment horizontal="centerContinuous" vertical="center"/>
    </xf>
    <xf numFmtId="0" fontId="35" fillId="0" borderId="84" xfId="0" applyFont="1" applyBorder="1" applyAlignment="1">
      <alignment horizontal="centerContinuous" vertical="center"/>
    </xf>
    <xf numFmtId="0" fontId="35" fillId="0" borderId="92" xfId="0" applyFont="1" applyBorder="1" applyAlignment="1">
      <alignment horizontal="centerContinuous" vertical="center"/>
    </xf>
    <xf numFmtId="0" fontId="35" fillId="0" borderId="85" xfId="0" applyFont="1" applyBorder="1" applyAlignment="1">
      <alignment horizontal="centerContinuous" vertical="center"/>
    </xf>
    <xf numFmtId="0" fontId="35" fillId="0" borderId="93" xfId="0" applyFont="1" applyBorder="1" applyAlignment="1">
      <alignment horizontal="centerContinuous" vertical="center"/>
    </xf>
    <xf numFmtId="0" fontId="35" fillId="0" borderId="87" xfId="0" applyFont="1" applyBorder="1" applyAlignment="1">
      <alignment horizontal="centerContinuous" vertical="center"/>
    </xf>
    <xf numFmtId="0" fontId="35" fillId="0" borderId="94" xfId="0" applyFont="1" applyBorder="1" applyAlignment="1">
      <alignment horizontal="centerContinuous" vertical="center"/>
    </xf>
    <xf numFmtId="0" fontId="35" fillId="0" borderId="88" xfId="0" applyFont="1" applyBorder="1" applyAlignment="1">
      <alignment horizontal="centerContinuous" vertical="center"/>
    </xf>
    <xf numFmtId="0" fontId="6" fillId="0" borderId="0" xfId="0" applyFont="1" applyFill="1" applyBorder="1" applyAlignment="1" applyProtection="1">
      <alignment vertical="top"/>
      <protection locked="0"/>
    </xf>
    <xf numFmtId="0" fontId="6" fillId="0" borderId="0" xfId="0" applyFont="1" applyFill="1" applyBorder="1" applyAlignment="1" applyProtection="1">
      <alignment horizontal="right" vertical="top"/>
      <protection locked="0"/>
    </xf>
    <xf numFmtId="182" fontId="33" fillId="0" borderId="40" xfId="0" applyNumberFormat="1" applyFont="1" applyBorder="1" applyAlignment="1">
      <alignment vertical="center"/>
    </xf>
    <xf numFmtId="182" fontId="33" fillId="0" borderId="16" xfId="0" applyNumberFormat="1" applyFont="1" applyBorder="1" applyAlignment="1">
      <alignment vertical="center"/>
    </xf>
    <xf numFmtId="0" fontId="6" fillId="0" borderId="40" xfId="0" applyFont="1" applyBorder="1">
      <alignment vertical="center"/>
    </xf>
    <xf numFmtId="0" fontId="6" fillId="0" borderId="39" xfId="0" applyFont="1" applyBorder="1">
      <alignment vertical="center"/>
    </xf>
    <xf numFmtId="0" fontId="6" fillId="0" borderId="17" xfId="0" applyFont="1" applyBorder="1">
      <alignment vertical="center"/>
    </xf>
    <xf numFmtId="0" fontId="9" fillId="4" borderId="42" xfId="0" applyFont="1" applyFill="1" applyBorder="1" applyAlignment="1">
      <alignment vertical="center" wrapText="1"/>
    </xf>
    <xf numFmtId="0" fontId="6" fillId="0" borderId="0" xfId="0" applyFont="1" applyBorder="1" applyAlignment="1">
      <alignment vertical="center" wrapText="1"/>
    </xf>
    <xf numFmtId="0" fontId="6" fillId="0" borderId="0" xfId="0" applyFont="1" applyBorder="1" applyAlignment="1">
      <alignment vertical="top" wrapText="1"/>
    </xf>
    <xf numFmtId="0" fontId="6" fillId="0" borderId="3" xfId="0" applyFont="1" applyBorder="1" applyAlignment="1">
      <alignment vertical="center" wrapText="1"/>
    </xf>
    <xf numFmtId="0" fontId="6" fillId="0" borderId="17" xfId="0" applyFont="1" applyBorder="1" applyAlignment="1">
      <alignment vertical="center" wrapText="1"/>
    </xf>
    <xf numFmtId="0" fontId="35" fillId="8" borderId="38" xfId="0" applyFont="1" applyFill="1" applyBorder="1" applyAlignment="1">
      <alignment vertical="center"/>
    </xf>
    <xf numFmtId="0" fontId="35" fillId="8" borderId="14" xfId="0" applyFont="1" applyFill="1" applyBorder="1" applyAlignment="1">
      <alignment vertical="center"/>
    </xf>
    <xf numFmtId="0" fontId="35" fillId="8" borderId="15" xfId="0" applyFont="1" applyFill="1" applyBorder="1" applyAlignment="1">
      <alignment vertical="center"/>
    </xf>
    <xf numFmtId="0" fontId="35" fillId="8" borderId="39" xfId="0" applyFont="1" applyFill="1" applyBorder="1" applyAlignment="1">
      <alignment vertical="center"/>
    </xf>
    <xf numFmtId="0" fontId="35" fillId="8" borderId="17" xfId="0" applyFont="1" applyFill="1" applyBorder="1" applyAlignment="1">
      <alignment vertical="center"/>
    </xf>
    <xf numFmtId="0" fontId="0" fillId="0" borderId="11" xfId="0" applyBorder="1" applyAlignment="1">
      <alignment horizontal="center" vertical="center"/>
    </xf>
    <xf numFmtId="0" fontId="9" fillId="4" borderId="96" xfId="0" applyFont="1" applyFill="1" applyBorder="1" applyAlignment="1">
      <alignment vertical="center" wrapText="1"/>
    </xf>
    <xf numFmtId="0" fontId="6" fillId="4" borderId="97" xfId="0" applyFont="1" applyFill="1" applyBorder="1" applyAlignment="1">
      <alignment horizontal="justify" vertical="center" shrinkToFit="1"/>
    </xf>
    <xf numFmtId="0" fontId="6" fillId="0" borderId="16" xfId="0" applyFont="1" applyBorder="1" applyAlignment="1">
      <alignment vertical="center" wrapText="1"/>
    </xf>
    <xf numFmtId="0" fontId="6" fillId="0" borderId="18" xfId="0" applyFont="1" applyBorder="1" applyAlignment="1">
      <alignment vertical="center" wrapText="1"/>
    </xf>
    <xf numFmtId="0" fontId="6" fillId="0" borderId="16" xfId="0" applyFont="1" applyBorder="1" applyAlignment="1">
      <alignment vertical="center" shrinkToFit="1"/>
    </xf>
    <xf numFmtId="0" fontId="6" fillId="0" borderId="18" xfId="0" applyFont="1" applyBorder="1" applyAlignment="1">
      <alignment vertical="center" shrinkToFit="1"/>
    </xf>
    <xf numFmtId="0" fontId="6" fillId="0" borderId="0" xfId="0" applyFont="1" applyBorder="1" applyAlignment="1">
      <alignment vertical="center" wrapText="1"/>
    </xf>
    <xf numFmtId="0" fontId="6" fillId="0" borderId="17" xfId="0" applyFont="1" applyBorder="1" applyAlignment="1">
      <alignment vertical="top" wrapText="1"/>
    </xf>
    <xf numFmtId="0" fontId="6" fillId="0" borderId="33" xfId="0" applyFont="1" applyBorder="1" applyAlignment="1">
      <alignment vertical="top" wrapText="1"/>
    </xf>
    <xf numFmtId="0" fontId="6" fillId="0" borderId="0" xfId="0" applyFont="1" applyBorder="1" applyAlignment="1">
      <alignment vertical="top" wrapText="1"/>
    </xf>
    <xf numFmtId="0" fontId="6" fillId="0" borderId="3" xfId="0" applyFont="1" applyBorder="1" applyAlignment="1">
      <alignment vertical="top" wrapText="1"/>
    </xf>
    <xf numFmtId="0" fontId="1" fillId="0" borderId="0" xfId="0" applyFont="1" applyBorder="1" applyAlignment="1">
      <alignment vertical="top" wrapText="1"/>
    </xf>
    <xf numFmtId="0" fontId="35" fillId="0" borderId="98" xfId="0" applyFont="1" applyBorder="1" applyAlignment="1">
      <alignment horizontal="centerContinuous" vertical="center"/>
    </xf>
    <xf numFmtId="0" fontId="35" fillId="0" borderId="14" xfId="0" applyFont="1" applyBorder="1" applyAlignment="1">
      <alignment horizontal="centerContinuous" vertical="center"/>
    </xf>
    <xf numFmtId="0" fontId="35" fillId="0" borderId="99" xfId="0" applyFont="1" applyBorder="1" applyAlignment="1">
      <alignment horizontal="centerContinuous" vertical="center"/>
    </xf>
    <xf numFmtId="0" fontId="6" fillId="0" borderId="0" xfId="0" applyFont="1" applyBorder="1" applyAlignment="1">
      <alignment vertical="top"/>
    </xf>
    <xf numFmtId="0" fontId="1" fillId="7" borderId="100" xfId="0" applyFont="1" applyFill="1" applyBorder="1" applyAlignment="1">
      <alignment vertical="center"/>
    </xf>
    <xf numFmtId="0" fontId="3" fillId="7" borderId="28" xfId="0" applyFont="1" applyFill="1" applyBorder="1" applyAlignment="1">
      <alignment vertical="top"/>
    </xf>
    <xf numFmtId="0" fontId="3" fillId="7" borderId="29" xfId="0" applyFont="1" applyFill="1" applyBorder="1" applyAlignment="1">
      <alignment vertical="top"/>
    </xf>
    <xf numFmtId="0" fontId="3" fillId="7" borderId="28" xfId="0" applyFont="1" applyFill="1" applyBorder="1" applyAlignment="1">
      <alignment vertical="center"/>
    </xf>
    <xf numFmtId="0" fontId="6" fillId="0" borderId="17" xfId="0" applyFont="1" applyBorder="1" applyAlignment="1">
      <alignment vertical="top"/>
    </xf>
    <xf numFmtId="0" fontId="6" fillId="0" borderId="0" xfId="0" applyFont="1" applyBorder="1" applyAlignment="1">
      <alignment vertical="center" wrapText="1"/>
    </xf>
    <xf numFmtId="0" fontId="33" fillId="7" borderId="63" xfId="0" applyFont="1" applyFill="1" applyBorder="1" applyAlignment="1">
      <alignment horizontal="left" vertical="top" wrapText="1"/>
    </xf>
    <xf numFmtId="0" fontId="33" fillId="7" borderId="64" xfId="0" applyFont="1" applyFill="1" applyBorder="1" applyAlignment="1">
      <alignment horizontal="left" vertical="top" wrapText="1"/>
    </xf>
    <xf numFmtId="0" fontId="33" fillId="7" borderId="65" xfId="0" applyFont="1" applyFill="1" applyBorder="1" applyAlignment="1">
      <alignment horizontal="left" vertical="top" wrapText="1"/>
    </xf>
    <xf numFmtId="0" fontId="35" fillId="8" borderId="76" xfId="0" applyFont="1" applyFill="1" applyBorder="1" applyAlignment="1">
      <alignment horizontal="center" vertical="center"/>
    </xf>
    <xf numFmtId="0" fontId="31" fillId="12" borderId="61" xfId="0" applyFont="1" applyFill="1" applyBorder="1" applyAlignment="1">
      <alignment horizontal="center" vertical="center" wrapText="1" readingOrder="1"/>
    </xf>
    <xf numFmtId="0" fontId="9" fillId="0" borderId="21" xfId="0" applyFont="1" applyBorder="1" applyAlignment="1">
      <alignment horizontal="center" vertical="center" shrinkToFit="1"/>
    </xf>
    <xf numFmtId="0" fontId="31" fillId="12" borderId="6" xfId="0" applyFont="1" applyFill="1" applyBorder="1" applyAlignment="1">
      <alignment vertical="center" wrapText="1" readingOrder="1"/>
    </xf>
    <xf numFmtId="0" fontId="31" fillId="12" borderId="72" xfId="0" applyFont="1" applyFill="1" applyBorder="1" applyAlignment="1">
      <alignment vertical="center" readingOrder="1"/>
    </xf>
    <xf numFmtId="0" fontId="35" fillId="8" borderId="40" xfId="0" applyFont="1" applyFill="1" applyBorder="1" applyAlignment="1">
      <alignment vertical="center"/>
    </xf>
    <xf numFmtId="0" fontId="35" fillId="8" borderId="0" xfId="0" applyFont="1" applyFill="1" applyBorder="1" applyAlignment="1">
      <alignment vertical="center"/>
    </xf>
    <xf numFmtId="0" fontId="33" fillId="8" borderId="40" xfId="0" applyFont="1" applyFill="1" applyBorder="1" applyAlignment="1">
      <alignment vertical="center"/>
    </xf>
    <xf numFmtId="0" fontId="33" fillId="8" borderId="0" xfId="0" applyFont="1" applyFill="1" applyBorder="1" applyAlignment="1">
      <alignment vertical="center"/>
    </xf>
    <xf numFmtId="0" fontId="33" fillId="8" borderId="39" xfId="0" applyFont="1" applyFill="1" applyBorder="1" applyAlignment="1">
      <alignment vertical="center"/>
    </xf>
    <xf numFmtId="0" fontId="33" fillId="8" borderId="17" xfId="0" applyFont="1" applyFill="1" applyBorder="1" applyAlignment="1">
      <alignment vertical="center"/>
    </xf>
    <xf numFmtId="0" fontId="35" fillId="8" borderId="16" xfId="0" applyFont="1" applyFill="1" applyBorder="1" applyAlignment="1">
      <alignment vertical="center"/>
    </xf>
    <xf numFmtId="0" fontId="33" fillId="8" borderId="16" xfId="0" applyFont="1" applyFill="1" applyBorder="1" applyAlignment="1">
      <alignment vertical="center"/>
    </xf>
    <xf numFmtId="0" fontId="33" fillId="8" borderId="18" xfId="0" applyFont="1" applyFill="1" applyBorder="1" applyAlignment="1">
      <alignment vertical="center"/>
    </xf>
    <xf numFmtId="0" fontId="31" fillId="8" borderId="39" xfId="0" applyFont="1" applyFill="1" applyBorder="1" applyAlignment="1">
      <alignment horizontal="left" vertical="center" indent="1"/>
    </xf>
    <xf numFmtId="0" fontId="33" fillId="8" borderId="40" xfId="0" applyFont="1" applyFill="1" applyBorder="1" applyAlignment="1">
      <alignment vertical="top"/>
    </xf>
    <xf numFmtId="0" fontId="33" fillId="8" borderId="0" xfId="0" applyFont="1" applyFill="1" applyBorder="1" applyAlignment="1">
      <alignment vertical="top"/>
    </xf>
    <xf numFmtId="0" fontId="28" fillId="8" borderId="40" xfId="0" applyFont="1" applyFill="1" applyBorder="1" applyAlignment="1">
      <alignment vertical="center"/>
    </xf>
    <xf numFmtId="0" fontId="28" fillId="8" borderId="38" xfId="0" applyFont="1" applyFill="1" applyBorder="1" applyAlignment="1">
      <alignment vertical="center"/>
    </xf>
    <xf numFmtId="0" fontId="28" fillId="8" borderId="39" xfId="0" applyFont="1" applyFill="1" applyBorder="1" applyAlignment="1">
      <alignment vertical="center"/>
    </xf>
    <xf numFmtId="0" fontId="6" fillId="7" borderId="10" xfId="0" applyFont="1" applyFill="1" applyBorder="1" applyAlignment="1">
      <alignment horizontal="center" vertical="center"/>
    </xf>
    <xf numFmtId="0" fontId="6" fillId="0" borderId="0" xfId="0" applyFont="1" applyBorder="1" applyAlignment="1">
      <alignment horizontal="left" vertical="center" indent="1"/>
    </xf>
    <xf numFmtId="0" fontId="6" fillId="7" borderId="10" xfId="2" applyFont="1" applyFill="1" applyBorder="1" applyAlignment="1">
      <alignment horizontal="centerContinuous" vertical="center"/>
    </xf>
    <xf numFmtId="0" fontId="6" fillId="7" borderId="4" xfId="2" applyFont="1" applyFill="1" applyBorder="1" applyAlignment="1">
      <alignment horizontal="centerContinuous" vertical="center"/>
    </xf>
    <xf numFmtId="0" fontId="6" fillId="7" borderId="115" xfId="0" applyFont="1" applyFill="1" applyBorder="1" applyAlignment="1">
      <alignment horizontal="center" vertical="center" shrinkToFit="1"/>
    </xf>
    <xf numFmtId="0" fontId="9" fillId="0" borderId="0" xfId="0" applyFont="1" applyBorder="1" applyAlignment="1">
      <alignment vertical="center" wrapText="1"/>
    </xf>
    <xf numFmtId="0" fontId="9" fillId="4" borderId="43" xfId="0" applyFont="1" applyFill="1" applyBorder="1" applyAlignment="1">
      <alignment vertical="center" shrinkToFit="1"/>
    </xf>
    <xf numFmtId="0" fontId="41" fillId="4" borderId="42" xfId="0" applyFont="1" applyFill="1" applyBorder="1" applyAlignment="1">
      <alignment vertical="center" wrapText="1"/>
    </xf>
    <xf numFmtId="0" fontId="41" fillId="4" borderId="43" xfId="0" applyFont="1" applyFill="1" applyBorder="1" applyAlignment="1">
      <alignment vertical="center" shrinkToFit="1"/>
    </xf>
    <xf numFmtId="0" fontId="41" fillId="0" borderId="40" xfId="0" applyFont="1" applyFill="1" applyBorder="1" applyAlignment="1">
      <alignment horizontal="justify" vertical="center" wrapText="1"/>
    </xf>
    <xf numFmtId="0" fontId="41" fillId="0" borderId="0" xfId="0" applyFont="1" applyFill="1" applyBorder="1" applyAlignment="1">
      <alignment horizontal="justify" vertical="center" wrapText="1"/>
    </xf>
    <xf numFmtId="0" fontId="41" fillId="0" borderId="16" xfId="0" applyFont="1" applyFill="1" applyBorder="1" applyAlignment="1">
      <alignment horizontal="justify" vertical="center" shrinkToFit="1"/>
    </xf>
    <xf numFmtId="0" fontId="41" fillId="0" borderId="39" xfId="0" applyFont="1" applyFill="1" applyBorder="1" applyAlignment="1">
      <alignment horizontal="justify" vertical="center" wrapText="1"/>
    </xf>
    <xf numFmtId="0" fontId="41" fillId="0" borderId="17" xfId="0" applyFont="1" applyFill="1" applyBorder="1" applyAlignment="1">
      <alignment horizontal="justify" vertical="center" wrapText="1"/>
    </xf>
    <xf numFmtId="0" fontId="41" fillId="0" borderId="18" xfId="0" applyFont="1" applyFill="1" applyBorder="1" applyAlignment="1">
      <alignment horizontal="justify" vertical="center" shrinkToFit="1"/>
    </xf>
    <xf numFmtId="0" fontId="41" fillId="0" borderId="0" xfId="0" applyFont="1" applyBorder="1">
      <alignment vertical="center"/>
    </xf>
    <xf numFmtId="0" fontId="9" fillId="4" borderId="42" xfId="0" applyFont="1" applyFill="1" applyBorder="1">
      <alignment vertical="center"/>
    </xf>
    <xf numFmtId="0" fontId="9" fillId="0" borderId="40" xfId="0" applyFont="1" applyFill="1" applyBorder="1" applyAlignment="1">
      <alignment vertical="center" wrapText="1"/>
    </xf>
    <xf numFmtId="3" fontId="9" fillId="0" borderId="16" xfId="0" applyNumberFormat="1" applyFont="1" applyBorder="1" applyAlignment="1">
      <alignment horizontal="justify" vertical="center" shrinkToFit="1"/>
    </xf>
    <xf numFmtId="0" fontId="9" fillId="0" borderId="16" xfId="0" applyFont="1" applyFill="1" applyBorder="1" applyAlignment="1">
      <alignment horizontal="left" vertical="center" shrinkToFit="1"/>
    </xf>
    <xf numFmtId="0" fontId="9" fillId="0" borderId="0" xfId="0" applyFont="1" applyBorder="1" applyAlignment="1">
      <alignment horizontal="left" vertical="center" indent="1"/>
    </xf>
    <xf numFmtId="0" fontId="31" fillId="8" borderId="0" xfId="0" applyFont="1" applyFill="1" applyAlignment="1">
      <alignment horizontal="left" vertical="top"/>
    </xf>
    <xf numFmtId="0" fontId="33" fillId="8" borderId="0" xfId="0" applyFont="1" applyFill="1" applyBorder="1" applyAlignment="1">
      <alignment horizontal="left" vertical="top"/>
    </xf>
    <xf numFmtId="0" fontId="0" fillId="0" borderId="0" xfId="0" applyFont="1" applyAlignment="1">
      <alignment vertical="center"/>
    </xf>
    <xf numFmtId="0" fontId="0" fillId="0" borderId="0" xfId="0" applyFont="1" applyBorder="1" applyAlignment="1">
      <alignment vertical="center"/>
    </xf>
    <xf numFmtId="0" fontId="48" fillId="8" borderId="38" xfId="0" applyFont="1" applyFill="1" applyBorder="1" applyAlignment="1">
      <alignment vertical="center"/>
    </xf>
    <xf numFmtId="0" fontId="48" fillId="8" borderId="14" xfId="0" applyFont="1" applyFill="1" applyBorder="1" applyAlignment="1">
      <alignment vertical="center"/>
    </xf>
    <xf numFmtId="0" fontId="48" fillId="8" borderId="15" xfId="0" applyFont="1" applyFill="1" applyBorder="1" applyAlignment="1">
      <alignment vertical="center"/>
    </xf>
    <xf numFmtId="0" fontId="49" fillId="0" borderId="0" xfId="0" applyFont="1" applyAlignment="1">
      <alignment vertical="center"/>
    </xf>
    <xf numFmtId="0" fontId="50" fillId="0" borderId="8" xfId="0" applyFont="1" applyBorder="1" applyAlignment="1">
      <alignment horizontal="right" vertical="center"/>
    </xf>
    <xf numFmtId="0" fontId="50" fillId="0" borderId="9" xfId="0" applyFont="1" applyBorder="1" applyAlignment="1">
      <alignment horizontal="right" vertical="center"/>
    </xf>
    <xf numFmtId="0" fontId="6" fillId="0" borderId="0" xfId="0" applyFont="1" applyBorder="1" applyAlignment="1">
      <alignment vertical="top" wrapText="1"/>
    </xf>
    <xf numFmtId="0" fontId="14" fillId="0" borderId="109" xfId="0" applyFont="1" applyFill="1" applyBorder="1" applyAlignment="1">
      <alignment horizontal="left" vertical="center" wrapText="1" indent="1"/>
    </xf>
    <xf numFmtId="0" fontId="14" fillId="0" borderId="83" xfId="0" applyFont="1" applyFill="1" applyBorder="1" applyAlignment="1">
      <alignment horizontal="left" vertical="center" wrapText="1" indent="1"/>
    </xf>
    <xf numFmtId="0" fontId="14" fillId="18" borderId="83" xfId="0" applyFont="1" applyFill="1" applyBorder="1" applyAlignment="1">
      <alignment horizontal="left" vertical="center" wrapText="1" indent="1"/>
    </xf>
    <xf numFmtId="0" fontId="14" fillId="18" borderId="113" xfId="0" applyFont="1" applyFill="1" applyBorder="1" applyAlignment="1">
      <alignment horizontal="left" vertical="center" wrapText="1" indent="1"/>
    </xf>
    <xf numFmtId="0" fontId="14" fillId="18" borderId="86" xfId="0" applyFont="1" applyFill="1" applyBorder="1" applyAlignment="1">
      <alignment horizontal="left" vertical="center" wrapText="1" indent="1"/>
    </xf>
    <xf numFmtId="0" fontId="14" fillId="18" borderId="114" xfId="0" applyFont="1" applyFill="1" applyBorder="1" applyAlignment="1">
      <alignment horizontal="left" vertical="center" wrapText="1" indent="1"/>
    </xf>
    <xf numFmtId="0" fontId="14" fillId="0" borderId="0" xfId="0" applyFont="1" applyBorder="1" applyAlignment="1">
      <alignment horizontal="left" vertical="center" wrapText="1" indent="1"/>
    </xf>
    <xf numFmtId="0" fontId="14" fillId="0" borderId="0" xfId="0" applyFont="1" applyBorder="1">
      <alignment vertical="center"/>
    </xf>
    <xf numFmtId="0" fontId="14" fillId="0" borderId="16" xfId="0" applyFont="1" applyBorder="1" applyAlignment="1">
      <alignment horizontal="left" vertical="center" wrapText="1" indent="1"/>
    </xf>
    <xf numFmtId="0" fontId="14" fillId="12" borderId="83" xfId="0" applyFont="1" applyFill="1" applyBorder="1" applyAlignment="1">
      <alignment horizontal="left" vertical="center" wrapText="1" indent="1"/>
    </xf>
    <xf numFmtId="0" fontId="14" fillId="0" borderId="0" xfId="0" applyFont="1" applyBorder="1" applyAlignment="1">
      <alignment horizontal="left" vertical="center" indent="1"/>
    </xf>
    <xf numFmtId="182" fontId="14" fillId="18" borderId="111" xfId="0" applyNumberFormat="1" applyFont="1" applyFill="1" applyBorder="1" applyAlignment="1">
      <alignment vertical="center"/>
    </xf>
    <xf numFmtId="182" fontId="14" fillId="18" borderId="85" xfId="0" applyNumberFormat="1" applyFont="1" applyFill="1" applyBorder="1" applyAlignment="1">
      <alignment vertical="center"/>
    </xf>
    <xf numFmtId="182" fontId="14" fillId="18" borderId="88" xfId="0" applyNumberFormat="1" applyFont="1" applyFill="1" applyBorder="1" applyAlignment="1">
      <alignment vertical="center"/>
    </xf>
    <xf numFmtId="182" fontId="14" fillId="18" borderId="85" xfId="0" applyNumberFormat="1" applyFont="1" applyFill="1" applyBorder="1" applyAlignment="1">
      <alignment horizontal="right" vertical="center"/>
    </xf>
    <xf numFmtId="0" fontId="14" fillId="18" borderId="116" xfId="0" applyFont="1" applyFill="1" applyBorder="1" applyAlignment="1">
      <alignment horizontal="left" vertical="center" indent="1" shrinkToFit="1"/>
    </xf>
    <xf numFmtId="0" fontId="14" fillId="18" borderId="119" xfId="0" applyFont="1" applyFill="1" applyBorder="1" applyAlignment="1">
      <alignment horizontal="left" vertical="center" wrapText="1" indent="1"/>
    </xf>
    <xf numFmtId="0" fontId="22" fillId="0" borderId="8" xfId="0" applyFont="1" applyBorder="1" applyAlignment="1">
      <alignment vertical="center"/>
    </xf>
    <xf numFmtId="0" fontId="22" fillId="0" borderId="0" xfId="0" applyFont="1" applyBorder="1" applyAlignment="1">
      <alignment vertical="center"/>
    </xf>
    <xf numFmtId="0" fontId="22" fillId="0" borderId="3" xfId="0" applyFont="1" applyBorder="1" applyAlignment="1">
      <alignment vertical="center"/>
    </xf>
    <xf numFmtId="0" fontId="22" fillId="0" borderId="9" xfId="0" applyFont="1" applyBorder="1" applyAlignment="1">
      <alignment vertical="center"/>
    </xf>
    <xf numFmtId="0" fontId="22" fillId="0" borderId="6" xfId="0" applyFont="1" applyBorder="1" applyAlignment="1">
      <alignment vertical="center"/>
    </xf>
    <xf numFmtId="0" fontId="22" fillId="0" borderId="2" xfId="0" applyFont="1" applyBorder="1" applyAlignment="1">
      <alignment vertical="center"/>
    </xf>
    <xf numFmtId="0" fontId="52" fillId="0" borderId="0" xfId="0" applyFont="1" applyBorder="1" applyAlignment="1">
      <alignment horizontal="right" vertical="center"/>
    </xf>
    <xf numFmtId="0" fontId="22" fillId="0" borderId="0" xfId="0" applyFont="1" applyBorder="1" applyAlignment="1">
      <alignment vertical="top" wrapText="1"/>
    </xf>
    <xf numFmtId="0" fontId="19" fillId="0" borderId="0" xfId="0" applyFont="1" applyBorder="1" applyAlignment="1">
      <alignment horizontal="center" vertical="center" wrapText="1"/>
    </xf>
    <xf numFmtId="0" fontId="19" fillId="0" borderId="0" xfId="0" applyFont="1" applyBorder="1" applyAlignment="1">
      <alignment vertical="top" wrapText="1"/>
    </xf>
    <xf numFmtId="0" fontId="22" fillId="0" borderId="10" xfId="0" applyFont="1" applyBorder="1" applyAlignment="1">
      <alignment vertical="center"/>
    </xf>
    <xf numFmtId="0" fontId="22" fillId="0" borderId="4" xfId="0" applyFont="1" applyBorder="1" applyAlignment="1">
      <alignment vertical="center"/>
    </xf>
    <xf numFmtId="0" fontId="22" fillId="0" borderId="5" xfId="0" applyFont="1" applyBorder="1" applyAlignment="1">
      <alignment vertical="center"/>
    </xf>
    <xf numFmtId="0" fontId="22" fillId="0" borderId="0" xfId="0" applyFont="1" applyAlignment="1">
      <alignment vertical="center"/>
    </xf>
    <xf numFmtId="0" fontId="53" fillId="0" borderId="38" xfId="0" applyFont="1" applyBorder="1" applyAlignment="1">
      <alignment vertical="center" shrinkToFit="1"/>
    </xf>
    <xf numFmtId="0" fontId="53" fillId="0" borderId="32" xfId="0" applyFont="1" applyBorder="1" applyAlignment="1">
      <alignment horizontal="right" vertical="center" indent="1" shrinkToFit="1"/>
    </xf>
    <xf numFmtId="0" fontId="53" fillId="0" borderId="39" xfId="0" applyFont="1" applyFill="1" applyBorder="1" applyAlignment="1">
      <alignment vertical="center" shrinkToFit="1"/>
    </xf>
    <xf numFmtId="0" fontId="53" fillId="0" borderId="33" xfId="0" applyFont="1" applyBorder="1" applyAlignment="1">
      <alignment horizontal="right" vertical="center" indent="1" shrinkToFit="1"/>
    </xf>
    <xf numFmtId="0" fontId="25" fillId="0" borderId="0" xfId="0" applyFont="1" applyAlignment="1">
      <alignment vertical="center"/>
    </xf>
    <xf numFmtId="0" fontId="14" fillId="18" borderId="116" xfId="0" applyFont="1" applyFill="1" applyBorder="1" applyAlignment="1">
      <alignment horizontal="left" vertical="center" wrapText="1" indent="1"/>
    </xf>
    <xf numFmtId="182" fontId="14" fillId="18" borderId="118" xfId="0" applyNumberFormat="1" applyFont="1" applyFill="1" applyBorder="1" applyAlignment="1">
      <alignment vertical="center"/>
    </xf>
    <xf numFmtId="182" fontId="14" fillId="18" borderId="88" xfId="0" applyNumberFormat="1" applyFont="1" applyFill="1" applyBorder="1" applyAlignment="1">
      <alignment horizontal="right" vertical="center"/>
    </xf>
    <xf numFmtId="182" fontId="14" fillId="18" borderId="111" xfId="0" applyNumberFormat="1" applyFont="1" applyFill="1" applyBorder="1" applyAlignment="1">
      <alignment horizontal="right" vertical="center"/>
    </xf>
    <xf numFmtId="0" fontId="9" fillId="0" borderId="106" xfId="0" applyFont="1" applyBorder="1">
      <alignment vertical="center"/>
    </xf>
    <xf numFmtId="0" fontId="9" fillId="0" borderId="106" xfId="0" applyFont="1" applyBorder="1" applyAlignment="1">
      <alignment horizontal="left" vertical="center" indent="1"/>
    </xf>
    <xf numFmtId="0" fontId="6" fillId="0" borderId="106" xfId="0" applyFont="1" applyBorder="1" applyAlignment="1">
      <alignment horizontal="left" vertical="center" indent="1"/>
    </xf>
    <xf numFmtId="0" fontId="6" fillId="0" borderId="106" xfId="0" applyFont="1" applyBorder="1">
      <alignment vertical="center"/>
    </xf>
    <xf numFmtId="0" fontId="41" fillId="0" borderId="106" xfId="0" applyFont="1" applyBorder="1">
      <alignment vertical="center"/>
    </xf>
    <xf numFmtId="0" fontId="9" fillId="0" borderId="120" xfId="0" applyFont="1" applyBorder="1">
      <alignment vertical="center"/>
    </xf>
    <xf numFmtId="0" fontId="9" fillId="0" borderId="120" xfId="0" applyFont="1" applyBorder="1" applyAlignment="1">
      <alignment horizontal="left" vertical="center" indent="1"/>
    </xf>
    <xf numFmtId="0" fontId="6" fillId="0" borderId="120" xfId="0" applyFont="1" applyBorder="1" applyAlignment="1">
      <alignment horizontal="left" vertical="center" indent="1"/>
    </xf>
    <xf numFmtId="0" fontId="6" fillId="0" borderId="120" xfId="0" applyFont="1" applyBorder="1">
      <alignment vertical="center"/>
    </xf>
    <xf numFmtId="0" fontId="6" fillId="0" borderId="0" xfId="0" applyFont="1" applyBorder="1" applyAlignment="1">
      <alignment vertical="center" wrapText="1"/>
    </xf>
    <xf numFmtId="0" fontId="9" fillId="0" borderId="0" xfId="0" applyFont="1" applyBorder="1" applyAlignment="1">
      <alignment vertical="center" wrapText="1"/>
    </xf>
    <xf numFmtId="0" fontId="33" fillId="0" borderId="73" xfId="0" applyFont="1" applyBorder="1" applyAlignment="1">
      <alignment vertical="top"/>
    </xf>
    <xf numFmtId="0" fontId="33" fillId="0" borderId="13" xfId="0" applyFont="1" applyBorder="1" applyAlignment="1">
      <alignment vertical="top"/>
    </xf>
    <xf numFmtId="0" fontId="55" fillId="0" borderId="9" xfId="0" applyFont="1" applyBorder="1" applyAlignment="1">
      <alignment vertical="center" shrinkToFit="1"/>
    </xf>
    <xf numFmtId="0" fontId="55" fillId="0" borderId="2" xfId="0" applyFont="1" applyBorder="1" applyAlignment="1">
      <alignment vertical="center" shrinkToFit="1"/>
    </xf>
    <xf numFmtId="0" fontId="55" fillId="0" borderId="0" xfId="0" applyFont="1" applyBorder="1" applyAlignment="1">
      <alignment vertical="top" shrinkToFit="1"/>
    </xf>
    <xf numFmtId="0" fontId="55" fillId="0" borderId="9" xfId="0" applyFont="1" applyBorder="1" applyAlignment="1">
      <alignment vertical="top" shrinkToFit="1"/>
    </xf>
    <xf numFmtId="0" fontId="55" fillId="0" borderId="2" xfId="0" applyFont="1" applyBorder="1" applyAlignment="1">
      <alignment vertical="top" shrinkToFit="1"/>
    </xf>
    <xf numFmtId="0" fontId="55" fillId="0" borderId="0" xfId="0" applyFont="1" applyBorder="1" applyAlignment="1">
      <alignment horizontal="left" vertical="top" shrinkToFit="1"/>
    </xf>
    <xf numFmtId="0" fontId="33" fillId="0" borderId="39" xfId="0" applyFont="1" applyBorder="1" applyAlignment="1">
      <alignment vertical="center"/>
    </xf>
    <xf numFmtId="0" fontId="33" fillId="0" borderId="17" xfId="0" applyFont="1" applyBorder="1" applyAlignment="1">
      <alignment vertical="center"/>
    </xf>
    <xf numFmtId="0" fontId="33" fillId="0" borderId="38" xfId="0" applyFont="1" applyBorder="1" applyAlignment="1">
      <alignment horizontal="left" vertical="center"/>
    </xf>
    <xf numFmtId="0" fontId="33" fillId="0" borderId="14" xfId="0" applyFont="1" applyBorder="1" applyAlignment="1">
      <alignment horizontal="left" vertical="center"/>
    </xf>
    <xf numFmtId="0" fontId="33" fillId="0" borderId="40" xfId="0" applyFont="1" applyBorder="1" applyAlignment="1">
      <alignment horizontal="right" vertical="center"/>
    </xf>
    <xf numFmtId="0" fontId="33" fillId="0" borderId="0" xfId="0" applyFont="1" applyBorder="1" applyAlignment="1">
      <alignment horizontal="left" vertical="center"/>
    </xf>
    <xf numFmtId="0" fontId="41" fillId="0" borderId="16" xfId="0" applyFont="1" applyBorder="1" applyAlignment="1">
      <alignment vertical="center" wrapText="1"/>
    </xf>
    <xf numFmtId="0" fontId="1" fillId="0" borderId="0" xfId="0" applyFont="1" applyAlignment="1">
      <alignment vertical="center" wrapText="1"/>
    </xf>
    <xf numFmtId="0" fontId="1" fillId="0" borderId="0" xfId="0" applyFont="1" applyAlignment="1">
      <alignment horizontal="left" vertical="top" wrapText="1"/>
    </xf>
    <xf numFmtId="0" fontId="53" fillId="0" borderId="33" xfId="0" applyFont="1" applyFill="1" applyBorder="1" applyAlignment="1">
      <alignment horizontal="right" vertical="center" indent="1" shrinkToFit="1"/>
    </xf>
    <xf numFmtId="0" fontId="6" fillId="0" borderId="0" xfId="0" applyFont="1" applyBorder="1" applyAlignment="1">
      <alignment vertical="top" wrapText="1"/>
    </xf>
    <xf numFmtId="0" fontId="6" fillId="0" borderId="3" xfId="0" applyFont="1" applyBorder="1" applyAlignment="1">
      <alignment vertical="top" wrapText="1"/>
    </xf>
    <xf numFmtId="0" fontId="49" fillId="0" borderId="0" xfId="0" applyFont="1" applyAlignment="1">
      <alignment horizontal="left" vertical="center"/>
    </xf>
    <xf numFmtId="0" fontId="30" fillId="8" borderId="17" xfId="0" applyFont="1" applyFill="1" applyBorder="1" applyAlignment="1">
      <alignment horizontal="left" vertical="center"/>
    </xf>
    <xf numFmtId="0" fontId="14" fillId="0" borderId="83" xfId="0" applyFont="1" applyFill="1" applyBorder="1" applyAlignment="1">
      <alignment horizontal="left" vertical="center" indent="1" shrinkToFit="1"/>
    </xf>
    <xf numFmtId="0" fontId="14" fillId="0" borderId="112" xfId="0" applyFont="1" applyFill="1" applyBorder="1" applyAlignment="1">
      <alignment horizontal="left" vertical="center" wrapText="1" indent="1"/>
    </xf>
    <xf numFmtId="0" fontId="14" fillId="0" borderId="113" xfId="0" applyFont="1" applyFill="1" applyBorder="1" applyAlignment="1">
      <alignment horizontal="left" vertical="center" wrapText="1" indent="1"/>
    </xf>
    <xf numFmtId="0" fontId="7" fillId="0" borderId="0" xfId="0" applyFont="1" applyBorder="1" applyAlignment="1">
      <alignment horizontal="right" vertical="top"/>
    </xf>
    <xf numFmtId="0" fontId="31" fillId="12" borderId="6" xfId="0" applyFont="1" applyFill="1" applyBorder="1" applyAlignment="1">
      <alignment vertical="center" shrinkToFit="1" readingOrder="1"/>
    </xf>
    <xf numFmtId="0" fontId="9" fillId="0" borderId="16" xfId="0" applyFont="1" applyFill="1" applyBorder="1" applyAlignment="1">
      <alignment horizontal="justify" vertical="center" shrinkToFit="1"/>
    </xf>
    <xf numFmtId="0" fontId="9" fillId="0" borderId="0" xfId="0" applyFont="1" applyFill="1" applyBorder="1" applyAlignment="1">
      <alignment horizontal="justify" vertical="center" wrapText="1"/>
    </xf>
    <xf numFmtId="0" fontId="1" fillId="0" borderId="0" xfId="0" applyFont="1" applyBorder="1" applyAlignment="1">
      <alignment vertical="center" wrapText="1"/>
    </xf>
    <xf numFmtId="0" fontId="0" fillId="0" borderId="0" xfId="0" applyBorder="1" applyAlignment="1">
      <alignment vertical="center"/>
    </xf>
    <xf numFmtId="0" fontId="0" fillId="0" borderId="44" xfId="0" applyBorder="1" applyAlignment="1">
      <alignment vertical="center"/>
    </xf>
    <xf numFmtId="0" fontId="57" fillId="0" borderId="0" xfId="0" applyFont="1" applyBorder="1">
      <alignment vertical="center"/>
    </xf>
    <xf numFmtId="0" fontId="58" fillId="0" borderId="0" xfId="0" applyFont="1" applyAlignment="1">
      <alignment vertical="center"/>
    </xf>
    <xf numFmtId="0" fontId="42" fillId="2" borderId="19" xfId="0" applyFont="1" applyFill="1" applyBorder="1" applyAlignment="1">
      <alignment horizontal="left" vertical="center" wrapText="1"/>
    </xf>
    <xf numFmtId="0" fontId="42" fillId="2" borderId="20" xfId="0" applyFont="1" applyFill="1" applyBorder="1" applyAlignment="1">
      <alignment horizontal="left" vertical="center" wrapText="1"/>
    </xf>
    <xf numFmtId="0" fontId="42" fillId="2" borderId="21" xfId="0" applyFont="1" applyFill="1" applyBorder="1" applyAlignment="1">
      <alignment horizontal="left" vertical="center" wrapText="1"/>
    </xf>
    <xf numFmtId="0" fontId="6" fillId="0" borderId="0" xfId="0" applyFont="1" applyBorder="1" applyAlignment="1">
      <alignment horizontal="left" vertical="center" wrapText="1"/>
    </xf>
    <xf numFmtId="0" fontId="9" fillId="3" borderId="41" xfId="0" applyFont="1" applyFill="1" applyBorder="1" applyAlignment="1" applyProtection="1">
      <alignment horizontal="right" vertical="center" wrapText="1"/>
      <protection locked="0"/>
    </xf>
    <xf numFmtId="0" fontId="9" fillId="3" borderId="1" xfId="0" applyFont="1" applyFill="1" applyBorder="1" applyAlignment="1" applyProtection="1">
      <alignment horizontal="right" vertical="center" wrapText="1"/>
      <protection locked="0"/>
    </xf>
    <xf numFmtId="0" fontId="41" fillId="3" borderId="41" xfId="0" applyFont="1" applyFill="1" applyBorder="1" applyAlignment="1" applyProtection="1">
      <alignment vertical="center" wrapText="1"/>
      <protection locked="0"/>
    </xf>
    <xf numFmtId="0" fontId="41" fillId="3" borderId="7" xfId="0" applyFont="1" applyFill="1" applyBorder="1" applyAlignment="1" applyProtection="1">
      <alignment vertical="center" wrapText="1"/>
      <protection locked="0"/>
    </xf>
    <xf numFmtId="0" fontId="41" fillId="3" borderId="1" xfId="0" applyFont="1" applyFill="1" applyBorder="1" applyAlignment="1" applyProtection="1">
      <alignment vertical="center" wrapText="1"/>
      <protection locked="0"/>
    </xf>
    <xf numFmtId="177" fontId="9" fillId="3" borderId="41" xfId="0" applyNumberFormat="1" applyFont="1" applyFill="1" applyBorder="1" applyAlignment="1" applyProtection="1">
      <alignment horizontal="right" vertical="center" wrapText="1"/>
      <protection locked="0"/>
    </xf>
    <xf numFmtId="177" fontId="9" fillId="3" borderId="1" xfId="0" applyNumberFormat="1" applyFont="1" applyFill="1" applyBorder="1" applyAlignment="1" applyProtection="1">
      <alignment horizontal="right" vertical="center" wrapText="1"/>
      <protection locked="0"/>
    </xf>
    <xf numFmtId="0" fontId="9" fillId="0" borderId="0" xfId="0" applyFont="1" applyFill="1" applyBorder="1" applyAlignment="1">
      <alignment horizontal="right" vertical="center" shrinkToFit="1"/>
    </xf>
    <xf numFmtId="0" fontId="9" fillId="3" borderId="41" xfId="0" applyNumberFormat="1" applyFont="1" applyFill="1" applyBorder="1" applyAlignment="1" applyProtection="1">
      <alignment horizontal="right" vertical="center" wrapText="1"/>
      <protection locked="0"/>
    </xf>
    <xf numFmtId="0" fontId="9" fillId="3" borderId="1" xfId="0" applyNumberFormat="1" applyFont="1" applyFill="1" applyBorder="1" applyAlignment="1" applyProtection="1">
      <alignment horizontal="right" vertical="center" wrapText="1"/>
      <protection locked="0"/>
    </xf>
    <xf numFmtId="0" fontId="42" fillId="2" borderId="19" xfId="0" applyFont="1" applyFill="1" applyBorder="1" applyAlignment="1">
      <alignment vertical="center" wrapText="1"/>
    </xf>
    <xf numFmtId="0" fontId="10" fillId="2" borderId="20" xfId="0" applyFont="1" applyFill="1" applyBorder="1" applyAlignment="1">
      <alignment vertical="center" wrapText="1"/>
    </xf>
    <xf numFmtId="0" fontId="10" fillId="2" borderId="21" xfId="0" applyFont="1" applyFill="1" applyBorder="1" applyAlignment="1">
      <alignment vertical="center" wrapText="1"/>
    </xf>
    <xf numFmtId="0" fontId="9" fillId="4" borderId="57" xfId="0" applyFont="1" applyFill="1" applyBorder="1" applyAlignment="1">
      <alignment vertical="center" wrapText="1"/>
    </xf>
    <xf numFmtId="0" fontId="9" fillId="4" borderId="42" xfId="0" applyFont="1" applyFill="1" applyBorder="1" applyAlignment="1">
      <alignment vertical="center" wrapText="1"/>
    </xf>
    <xf numFmtId="0" fontId="9" fillId="3" borderId="41" xfId="0" applyFont="1" applyFill="1" applyBorder="1" applyAlignment="1" applyProtection="1">
      <alignment vertical="center" wrapText="1"/>
      <protection locked="0"/>
    </xf>
    <xf numFmtId="0" fontId="9" fillId="3" borderId="7" xfId="0" applyFont="1" applyFill="1" applyBorder="1" applyAlignment="1" applyProtection="1">
      <alignment vertical="center" wrapText="1"/>
      <protection locked="0"/>
    </xf>
    <xf numFmtId="0" fontId="9" fillId="3" borderId="1" xfId="0" applyFont="1" applyFill="1" applyBorder="1" applyAlignment="1" applyProtection="1">
      <alignment vertical="center" wrapText="1"/>
      <protection locked="0"/>
    </xf>
    <xf numFmtId="0" fontId="40" fillId="3" borderId="41" xfId="0" applyFont="1" applyFill="1" applyBorder="1" applyAlignment="1" applyProtection="1">
      <alignment horizontal="center" vertical="center"/>
      <protection locked="0"/>
    </xf>
    <xf numFmtId="0" fontId="45" fillId="3" borderId="1" xfId="0" applyFont="1" applyFill="1" applyBorder="1" applyAlignment="1" applyProtection="1">
      <alignment horizontal="center" vertical="center"/>
      <protection locked="0"/>
    </xf>
    <xf numFmtId="0" fontId="46" fillId="3" borderId="41" xfId="0" applyFont="1" applyFill="1" applyBorder="1" applyAlignment="1" applyProtection="1">
      <alignment horizontal="center" vertical="center"/>
      <protection locked="0"/>
    </xf>
    <xf numFmtId="0" fontId="47" fillId="3" borderId="1" xfId="0" applyFont="1" applyFill="1" applyBorder="1" applyAlignment="1" applyProtection="1">
      <alignment horizontal="center" vertical="center"/>
      <protection locked="0"/>
    </xf>
    <xf numFmtId="0" fontId="9" fillId="3" borderId="41" xfId="0" applyFont="1" applyFill="1" applyBorder="1" applyAlignment="1" applyProtection="1">
      <alignment horizontal="left" vertical="center" wrapText="1"/>
      <protection locked="0"/>
    </xf>
    <xf numFmtId="0" fontId="9" fillId="3" borderId="7" xfId="0" applyFont="1" applyFill="1" applyBorder="1" applyAlignment="1" applyProtection="1">
      <alignment horizontal="left" vertical="center" wrapText="1"/>
      <protection locked="0"/>
    </xf>
    <xf numFmtId="0" fontId="9" fillId="3" borderId="1" xfId="0" applyFont="1" applyFill="1" applyBorder="1" applyAlignment="1" applyProtection="1">
      <alignment horizontal="left" vertical="center" wrapText="1"/>
      <protection locked="0"/>
    </xf>
    <xf numFmtId="0" fontId="6" fillId="4" borderId="57" xfId="0" applyFont="1" applyFill="1" applyBorder="1" applyAlignment="1">
      <alignment vertical="center" wrapText="1"/>
    </xf>
    <xf numFmtId="0" fontId="6" fillId="4" borderId="42" xfId="0" applyFont="1" applyFill="1" applyBorder="1" applyAlignment="1">
      <alignment vertical="center" wrapText="1"/>
    </xf>
    <xf numFmtId="0" fontId="6" fillId="16" borderId="41" xfId="0" applyFont="1" applyFill="1" applyBorder="1" applyAlignment="1">
      <alignment horizontal="left" vertical="center" wrapText="1"/>
    </xf>
    <xf numFmtId="0" fontId="6" fillId="16" borderId="7" xfId="0" applyFont="1" applyFill="1" applyBorder="1" applyAlignment="1">
      <alignment horizontal="left" vertical="center" wrapText="1"/>
    </xf>
    <xf numFmtId="0" fontId="6" fillId="16" borderId="1" xfId="0" applyFont="1" applyFill="1" applyBorder="1" applyAlignment="1">
      <alignment horizontal="left" vertical="center" wrapText="1"/>
    </xf>
    <xf numFmtId="0" fontId="14" fillId="0" borderId="83" xfId="0" applyFont="1" applyBorder="1" applyAlignment="1">
      <alignment horizontal="left" vertical="center" indent="1"/>
    </xf>
    <xf numFmtId="0" fontId="14" fillId="0" borderId="84" xfId="0" applyFont="1" applyBorder="1" applyAlignment="1">
      <alignment horizontal="left" vertical="center" indent="1"/>
    </xf>
    <xf numFmtId="179" fontId="9" fillId="3" borderId="41" xfId="0" applyNumberFormat="1" applyFont="1" applyFill="1" applyBorder="1" applyAlignment="1" applyProtection="1">
      <alignment horizontal="right" vertical="center" wrapText="1"/>
      <protection locked="0"/>
    </xf>
    <xf numFmtId="179" fontId="9" fillId="3" borderId="1" xfId="0" applyNumberFormat="1" applyFont="1" applyFill="1" applyBorder="1" applyAlignment="1" applyProtection="1">
      <alignment horizontal="right" vertical="center" wrapText="1"/>
      <protection locked="0"/>
    </xf>
    <xf numFmtId="0" fontId="14" fillId="18" borderId="83" xfId="0" applyFont="1" applyFill="1" applyBorder="1" applyAlignment="1">
      <alignment horizontal="left" vertical="center" indent="1"/>
    </xf>
    <xf numFmtId="0" fontId="14" fillId="18" borderId="84" xfId="0" applyFont="1" applyFill="1" applyBorder="1" applyAlignment="1">
      <alignment horizontal="left" vertical="center" indent="1"/>
    </xf>
    <xf numFmtId="0" fontId="14" fillId="18" borderId="86" xfId="0" applyFont="1" applyFill="1" applyBorder="1" applyAlignment="1">
      <alignment horizontal="left" vertical="center" indent="1"/>
    </xf>
    <xf numFmtId="0" fontId="14" fillId="18" borderId="87" xfId="0" applyFont="1" applyFill="1" applyBorder="1" applyAlignment="1">
      <alignment horizontal="left" vertical="center" indent="1"/>
    </xf>
    <xf numFmtId="0" fontId="14" fillId="0" borderId="109" xfId="0" applyFont="1" applyBorder="1" applyAlignment="1">
      <alignment horizontal="left" vertical="center" indent="1" shrinkToFit="1"/>
    </xf>
    <xf numFmtId="0" fontId="14" fillId="0" borderId="110" xfId="0" applyFont="1" applyBorder="1" applyAlignment="1">
      <alignment horizontal="left" vertical="center" indent="1" shrinkToFit="1"/>
    </xf>
    <xf numFmtId="0" fontId="14" fillId="0" borderId="109" xfId="0" applyFont="1" applyBorder="1" applyAlignment="1">
      <alignment horizontal="left" vertical="center" indent="1"/>
    </xf>
    <xf numFmtId="0" fontId="14" fillId="0" borderId="110" xfId="0" applyFont="1" applyBorder="1" applyAlignment="1">
      <alignment horizontal="left" vertical="center" indent="1"/>
    </xf>
    <xf numFmtId="0" fontId="14" fillId="18" borderId="83" xfId="0" applyFont="1" applyFill="1" applyBorder="1" applyAlignment="1">
      <alignment horizontal="left" vertical="center"/>
    </xf>
    <xf numFmtId="0" fontId="14" fillId="18" borderId="84" xfId="0" applyFont="1" applyFill="1" applyBorder="1" applyAlignment="1">
      <alignment horizontal="left" vertical="center"/>
    </xf>
    <xf numFmtId="0" fontId="14" fillId="18" borderId="85" xfId="0" applyFont="1" applyFill="1" applyBorder="1" applyAlignment="1">
      <alignment horizontal="left" vertical="center"/>
    </xf>
    <xf numFmtId="0" fontId="14" fillId="18" borderId="86" xfId="0" applyFont="1" applyFill="1" applyBorder="1" applyAlignment="1">
      <alignment horizontal="left" vertical="center"/>
    </xf>
    <xf numFmtId="0" fontId="14" fillId="18" borderId="87" xfId="0" applyFont="1" applyFill="1" applyBorder="1" applyAlignment="1">
      <alignment horizontal="left" vertical="center"/>
    </xf>
    <xf numFmtId="0" fontId="14" fillId="18" borderId="88" xfId="0" applyFont="1" applyFill="1" applyBorder="1" applyAlignment="1">
      <alignment horizontal="left" vertical="center"/>
    </xf>
    <xf numFmtId="0" fontId="14" fillId="0" borderId="83" xfId="0" applyFont="1" applyFill="1" applyBorder="1" applyAlignment="1">
      <alignment horizontal="left" vertical="center" indent="1"/>
    </xf>
    <xf numFmtId="0" fontId="14" fillId="0" borderId="84" xfId="0" applyFont="1" applyFill="1" applyBorder="1" applyAlignment="1">
      <alignment horizontal="left" vertical="center" indent="1"/>
    </xf>
    <xf numFmtId="0" fontId="6" fillId="0" borderId="0" xfId="0" applyFont="1" applyBorder="1" applyAlignment="1">
      <alignment vertical="center" wrapText="1"/>
    </xf>
    <xf numFmtId="0" fontId="6" fillId="0" borderId="0" xfId="0" applyFont="1" applyAlignment="1">
      <alignment vertical="center" wrapText="1"/>
    </xf>
    <xf numFmtId="177" fontId="9" fillId="3" borderId="41" xfId="0" applyNumberFormat="1" applyFont="1" applyFill="1" applyBorder="1" applyAlignment="1" applyProtection="1">
      <alignment horizontal="center" vertical="center" wrapText="1"/>
      <protection locked="0"/>
    </xf>
    <xf numFmtId="177" fontId="9" fillId="3" borderId="7" xfId="0" applyNumberFormat="1" applyFont="1" applyFill="1" applyBorder="1" applyAlignment="1" applyProtection="1">
      <alignment horizontal="center" vertical="center" wrapText="1"/>
      <protection locked="0"/>
    </xf>
    <xf numFmtId="177" fontId="9" fillId="3" borderId="1" xfId="0" applyNumberFormat="1" applyFont="1" applyFill="1" applyBorder="1" applyAlignment="1" applyProtection="1">
      <alignment horizontal="center" vertical="center" wrapText="1"/>
      <protection locked="0"/>
    </xf>
    <xf numFmtId="0" fontId="9" fillId="0" borderId="0" xfId="0" applyFont="1" applyBorder="1" applyAlignment="1">
      <alignment vertical="center" wrapText="1"/>
    </xf>
    <xf numFmtId="0" fontId="9" fillId="0" borderId="0" xfId="0" applyFont="1" applyBorder="1" applyAlignment="1">
      <alignment vertical="center"/>
    </xf>
    <xf numFmtId="0" fontId="6" fillId="3" borderId="10" xfId="0" applyFont="1" applyFill="1" applyBorder="1" applyAlignment="1" applyProtection="1">
      <alignment horizontal="left" vertical="top"/>
      <protection locked="0"/>
    </xf>
    <xf numFmtId="0" fontId="6" fillId="3" borderId="4" xfId="0" applyFont="1" applyFill="1" applyBorder="1" applyAlignment="1" applyProtection="1">
      <alignment horizontal="left" vertical="top"/>
      <protection locked="0"/>
    </xf>
    <xf numFmtId="0" fontId="6" fillId="3" borderId="5" xfId="0" applyFont="1" applyFill="1" applyBorder="1" applyAlignment="1" applyProtection="1">
      <alignment horizontal="left" vertical="top"/>
      <protection locked="0"/>
    </xf>
    <xf numFmtId="0" fontId="6" fillId="3" borderId="9" xfId="0" applyFont="1" applyFill="1" applyBorder="1" applyAlignment="1" applyProtection="1">
      <alignment horizontal="left" vertical="top"/>
      <protection locked="0"/>
    </xf>
    <xf numFmtId="0" fontId="6" fillId="3" borderId="6" xfId="0" applyFont="1" applyFill="1" applyBorder="1" applyAlignment="1" applyProtection="1">
      <alignment horizontal="left" vertical="top"/>
      <protection locked="0"/>
    </xf>
    <xf numFmtId="0" fontId="6" fillId="3" borderId="2" xfId="0" applyFont="1" applyFill="1" applyBorder="1" applyAlignment="1" applyProtection="1">
      <alignment horizontal="left" vertical="top"/>
      <protection locked="0"/>
    </xf>
    <xf numFmtId="0" fontId="6" fillId="3" borderId="10" xfId="0" applyFont="1" applyFill="1" applyBorder="1" applyAlignment="1" applyProtection="1">
      <alignment vertical="top" wrapText="1"/>
      <protection locked="0"/>
    </xf>
    <xf numFmtId="0" fontId="6" fillId="3" borderId="4" xfId="0" applyFont="1" applyFill="1" applyBorder="1" applyAlignment="1" applyProtection="1">
      <alignment vertical="top"/>
      <protection locked="0"/>
    </xf>
    <xf numFmtId="0" fontId="6" fillId="3" borderId="5" xfId="0" applyFont="1" applyFill="1" applyBorder="1" applyAlignment="1" applyProtection="1">
      <alignment vertical="top"/>
      <protection locked="0"/>
    </xf>
    <xf numFmtId="0" fontId="6" fillId="3" borderId="9" xfId="0" applyFont="1" applyFill="1" applyBorder="1" applyAlignment="1" applyProtection="1">
      <alignment vertical="top"/>
      <protection locked="0"/>
    </xf>
    <xf numFmtId="0" fontId="6" fillId="3" borderId="6" xfId="0" applyFont="1" applyFill="1" applyBorder="1" applyAlignment="1" applyProtection="1">
      <alignment vertical="top"/>
      <protection locked="0"/>
    </xf>
    <xf numFmtId="0" fontId="6" fillId="3" borderId="2" xfId="0" applyFont="1" applyFill="1" applyBorder="1" applyAlignment="1" applyProtection="1">
      <alignment vertical="top"/>
      <protection locked="0"/>
    </xf>
    <xf numFmtId="0" fontId="6" fillId="3" borderId="10" xfId="0" applyFont="1" applyFill="1" applyBorder="1" applyAlignment="1" applyProtection="1">
      <alignment vertical="top"/>
      <protection locked="0"/>
    </xf>
    <xf numFmtId="178" fontId="9" fillId="3" borderId="41" xfId="0" applyNumberFormat="1" applyFont="1" applyFill="1" applyBorder="1" applyAlignment="1" applyProtection="1">
      <alignment vertical="center" wrapText="1"/>
      <protection locked="0"/>
    </xf>
    <xf numFmtId="178" fontId="9" fillId="3" borderId="1" xfId="0" applyNumberFormat="1" applyFont="1" applyFill="1" applyBorder="1" applyAlignment="1" applyProtection="1">
      <alignment vertical="center" wrapText="1"/>
      <protection locked="0"/>
    </xf>
    <xf numFmtId="0" fontId="6" fillId="0" borderId="41" xfId="0" applyFont="1" applyBorder="1" applyAlignment="1">
      <alignment vertical="center" wrapText="1"/>
    </xf>
    <xf numFmtId="0" fontId="6" fillId="0" borderId="7" xfId="0" applyFont="1" applyBorder="1" applyAlignment="1">
      <alignment vertical="center" wrapText="1"/>
    </xf>
    <xf numFmtId="0" fontId="6" fillId="0" borderId="1" xfId="0" applyFont="1" applyBorder="1" applyAlignment="1">
      <alignment vertical="center" wrapText="1"/>
    </xf>
    <xf numFmtId="0" fontId="15" fillId="3" borderId="41" xfId="1" applyFill="1" applyBorder="1" applyProtection="1">
      <alignment vertical="center"/>
      <protection locked="0"/>
    </xf>
    <xf numFmtId="0" fontId="0" fillId="3" borderId="7" xfId="0" applyFill="1" applyBorder="1" applyProtection="1">
      <alignment vertical="center"/>
      <protection locked="0"/>
    </xf>
    <xf numFmtId="0" fontId="0" fillId="3" borderId="1" xfId="0" applyFill="1" applyBorder="1" applyProtection="1">
      <alignment vertical="center"/>
      <protection locked="0"/>
    </xf>
    <xf numFmtId="0" fontId="6" fillId="0" borderId="20" xfId="0" applyFont="1" applyBorder="1" applyAlignment="1">
      <alignment horizontal="center" vertical="center" wrapText="1"/>
    </xf>
    <xf numFmtId="0" fontId="6" fillId="0" borderId="19" xfId="0" applyFont="1" applyBorder="1" applyAlignment="1">
      <alignment horizontal="center" vertical="center" wrapText="1"/>
    </xf>
    <xf numFmtId="0" fontId="6" fillId="4" borderId="95" xfId="0" applyFont="1" applyFill="1" applyBorder="1" applyAlignment="1">
      <alignment vertical="center" wrapText="1"/>
    </xf>
    <xf numFmtId="0" fontId="6" fillId="4" borderId="96" xfId="0" applyFont="1" applyFill="1" applyBorder="1" applyAlignment="1">
      <alignment vertical="center" wrapText="1"/>
    </xf>
    <xf numFmtId="0" fontId="41" fillId="0" borderId="0" xfId="0" applyFont="1" applyBorder="1" applyAlignment="1">
      <alignment horizontal="left" vertical="center" wrapText="1"/>
    </xf>
    <xf numFmtId="0" fontId="9" fillId="3" borderId="10" xfId="0" applyFont="1" applyFill="1" applyBorder="1" applyAlignment="1" applyProtection="1">
      <alignment vertical="top" wrapText="1"/>
      <protection locked="0"/>
    </xf>
    <xf numFmtId="0" fontId="9" fillId="3" borderId="4" xfId="0" applyFont="1" applyFill="1" applyBorder="1" applyAlignment="1" applyProtection="1">
      <alignment vertical="top" wrapText="1"/>
      <protection locked="0"/>
    </xf>
    <xf numFmtId="0" fontId="9" fillId="3" borderId="5" xfId="0" applyFont="1" applyFill="1" applyBorder="1" applyAlignment="1" applyProtection="1">
      <alignment vertical="top" wrapText="1"/>
      <protection locked="0"/>
    </xf>
    <xf numFmtId="0" fontId="9" fillId="3" borderId="9" xfId="0" applyFont="1" applyFill="1" applyBorder="1" applyAlignment="1" applyProtection="1">
      <alignment vertical="top" wrapText="1"/>
      <protection locked="0"/>
    </xf>
    <xf numFmtId="0" fontId="9" fillId="3" borderId="6" xfId="0" applyFont="1" applyFill="1" applyBorder="1" applyAlignment="1" applyProtection="1">
      <alignment vertical="top" wrapText="1"/>
      <protection locked="0"/>
    </xf>
    <xf numFmtId="0" fontId="9" fillId="3" borderId="2" xfId="0" applyFont="1" applyFill="1" applyBorder="1" applyAlignment="1" applyProtection="1">
      <alignment vertical="top" wrapText="1"/>
      <protection locked="0"/>
    </xf>
    <xf numFmtId="0" fontId="14" fillId="18" borderId="116" xfId="0" applyFont="1" applyFill="1" applyBorder="1" applyAlignment="1">
      <alignment horizontal="left" vertical="center" indent="1"/>
    </xf>
    <xf numFmtId="0" fontId="14" fillId="18" borderId="117" xfId="0" applyFont="1" applyFill="1" applyBorder="1" applyAlignment="1">
      <alignment horizontal="left" vertical="center" indent="1"/>
    </xf>
    <xf numFmtId="0" fontId="6" fillId="0" borderId="0" xfId="0" applyFont="1" applyBorder="1" applyAlignment="1">
      <alignment horizontal="left" vertical="top" wrapText="1"/>
    </xf>
    <xf numFmtId="0" fontId="33" fillId="7" borderId="31" xfId="0" applyFont="1" applyFill="1" applyBorder="1" applyAlignment="1">
      <alignment horizontal="center" vertical="center"/>
    </xf>
    <xf numFmtId="0" fontId="33" fillId="7" borderId="24" xfId="0" applyFont="1" applyFill="1" applyBorder="1" applyAlignment="1">
      <alignment horizontal="center" vertical="center"/>
    </xf>
    <xf numFmtId="0" fontId="33" fillId="7" borderId="36" xfId="0" applyFont="1" applyFill="1" applyBorder="1" applyAlignment="1">
      <alignment horizontal="center" vertical="center"/>
    </xf>
    <xf numFmtId="0" fontId="33" fillId="7" borderId="63" xfId="0" applyFont="1" applyFill="1" applyBorder="1" applyAlignment="1">
      <alignment horizontal="left" vertical="top" wrapText="1"/>
    </xf>
    <xf numFmtId="0" fontId="33" fillId="7" borderId="64" xfId="0" applyFont="1" applyFill="1" applyBorder="1" applyAlignment="1">
      <alignment horizontal="left" vertical="top" wrapText="1"/>
    </xf>
    <xf numFmtId="0" fontId="33" fillId="7" borderId="65" xfId="0" applyFont="1" applyFill="1" applyBorder="1" applyAlignment="1">
      <alignment horizontal="left" vertical="top" wrapText="1"/>
    </xf>
    <xf numFmtId="0" fontId="36" fillId="0" borderId="22" xfId="0" applyFont="1" applyBorder="1" applyAlignment="1">
      <alignment horizontal="left" vertical="top" wrapText="1"/>
    </xf>
    <xf numFmtId="0" fontId="36" fillId="0" borderId="14" xfId="0" applyFont="1" applyBorder="1" applyAlignment="1">
      <alignment horizontal="left" vertical="top" wrapText="1"/>
    </xf>
    <xf numFmtId="0" fontId="36" fillId="0" borderId="32" xfId="0" applyFont="1" applyBorder="1" applyAlignment="1">
      <alignment horizontal="left" vertical="top" wrapText="1"/>
    </xf>
    <xf numFmtId="0" fontId="36" fillId="0" borderId="12" xfId="0" applyFont="1" applyBorder="1" applyAlignment="1">
      <alignment horizontal="left" vertical="top" wrapText="1"/>
    </xf>
    <xf numFmtId="0" fontId="36" fillId="0" borderId="0" xfId="0" applyFont="1" applyBorder="1" applyAlignment="1">
      <alignment horizontal="left" vertical="top" wrapText="1"/>
    </xf>
    <xf numFmtId="0" fontId="36" fillId="0" borderId="3" xfId="0" applyFont="1" applyBorder="1" applyAlignment="1">
      <alignment horizontal="left" vertical="top" wrapText="1"/>
    </xf>
    <xf numFmtId="0" fontId="36" fillId="0" borderId="44" xfId="0" applyFont="1" applyBorder="1" applyAlignment="1">
      <alignment horizontal="left" vertical="top" wrapText="1"/>
    </xf>
    <xf numFmtId="0" fontId="36" fillId="0" borderId="17" xfId="0" applyFont="1" applyBorder="1" applyAlignment="1">
      <alignment horizontal="left" vertical="top" wrapText="1"/>
    </xf>
    <xf numFmtId="0" fontId="36" fillId="0" borderId="33" xfId="0" applyFont="1" applyBorder="1" applyAlignment="1">
      <alignment horizontal="left" vertical="top" wrapText="1"/>
    </xf>
    <xf numFmtId="0" fontId="33" fillId="0" borderId="22" xfId="0" applyFont="1" applyBorder="1" applyAlignment="1">
      <alignment horizontal="left" vertical="top" wrapText="1"/>
    </xf>
    <xf numFmtId="0" fontId="33" fillId="0" borderId="14" xfId="0" applyFont="1" applyBorder="1" applyAlignment="1">
      <alignment horizontal="left" vertical="top" wrapText="1"/>
    </xf>
    <xf numFmtId="0" fontId="33" fillId="0" borderId="32" xfId="0" applyFont="1" applyBorder="1" applyAlignment="1">
      <alignment horizontal="left" vertical="top" wrapText="1"/>
    </xf>
    <xf numFmtId="0" fontId="33" fillId="0" borderId="12" xfId="0" applyFont="1" applyBorder="1" applyAlignment="1">
      <alignment horizontal="left" vertical="top" wrapText="1"/>
    </xf>
    <xf numFmtId="0" fontId="33" fillId="0" borderId="0" xfId="0" applyFont="1" applyBorder="1" applyAlignment="1">
      <alignment horizontal="left" vertical="top" wrapText="1"/>
    </xf>
    <xf numFmtId="0" fontId="33" fillId="0" borderId="3" xfId="0" applyFont="1" applyBorder="1" applyAlignment="1">
      <alignment horizontal="left" vertical="top" wrapText="1"/>
    </xf>
    <xf numFmtId="0" fontId="33" fillId="0" borderId="44" xfId="0" applyFont="1" applyBorder="1" applyAlignment="1">
      <alignment horizontal="left" vertical="top" wrapText="1"/>
    </xf>
    <xf numFmtId="0" fontId="33" fillId="0" borderId="17" xfId="0" applyFont="1" applyBorder="1" applyAlignment="1">
      <alignment horizontal="left" vertical="top" wrapText="1"/>
    </xf>
    <xf numFmtId="0" fontId="33" fillId="0" borderId="33" xfId="0" applyFont="1" applyBorder="1" applyAlignment="1">
      <alignment horizontal="left" vertical="top" wrapText="1"/>
    </xf>
    <xf numFmtId="0" fontId="31" fillId="12" borderId="10" xfId="0" applyFont="1" applyFill="1" applyBorder="1" applyAlignment="1">
      <alignment horizontal="left" vertical="center" wrapText="1" readingOrder="1"/>
    </xf>
    <xf numFmtId="0" fontId="31" fillId="12" borderId="4" xfId="0" applyFont="1" applyFill="1" applyBorder="1" applyAlignment="1">
      <alignment horizontal="left" vertical="center" wrapText="1" readingOrder="1"/>
    </xf>
    <xf numFmtId="0" fontId="31" fillId="12" borderId="69" xfId="0" applyFont="1" applyFill="1" applyBorder="1" applyAlignment="1">
      <alignment horizontal="left" vertical="center" wrapText="1" readingOrder="1"/>
    </xf>
    <xf numFmtId="0" fontId="31" fillId="12" borderId="70" xfId="0" applyFont="1" applyFill="1" applyBorder="1" applyAlignment="1">
      <alignment horizontal="left" vertical="center" wrapText="1" readingOrder="1"/>
    </xf>
    <xf numFmtId="0" fontId="31" fillId="12" borderId="5" xfId="0" applyFont="1" applyFill="1" applyBorder="1" applyAlignment="1">
      <alignment horizontal="left" vertical="center" wrapText="1" readingOrder="1"/>
    </xf>
    <xf numFmtId="0" fontId="33" fillId="0" borderId="17" xfId="0" applyFont="1" applyBorder="1" applyAlignment="1">
      <alignment horizontal="center" vertical="center"/>
    </xf>
    <xf numFmtId="0" fontId="33" fillId="0" borderId="18" xfId="0" applyFont="1" applyBorder="1" applyAlignment="1">
      <alignment horizontal="center" vertical="center"/>
    </xf>
    <xf numFmtId="0" fontId="56" fillId="8" borderId="0" xfId="0" applyFont="1" applyFill="1" applyBorder="1" applyAlignment="1">
      <alignment horizontal="left" vertical="top" shrinkToFit="1"/>
    </xf>
    <xf numFmtId="0" fontId="56" fillId="8" borderId="102" xfId="0" applyFont="1" applyFill="1" applyBorder="1" applyAlignment="1">
      <alignment horizontal="left" vertical="top" shrinkToFit="1"/>
    </xf>
    <xf numFmtId="0" fontId="35" fillId="7" borderId="41" xfId="0" applyFont="1" applyFill="1" applyBorder="1" applyAlignment="1">
      <alignment horizontal="center" vertical="center"/>
    </xf>
    <xf numFmtId="0" fontId="35" fillId="7" borderId="7" xfId="0" applyFont="1" applyFill="1" applyBorder="1" applyAlignment="1">
      <alignment horizontal="center" vertical="center"/>
    </xf>
    <xf numFmtId="0" fontId="35" fillId="7" borderId="1" xfId="0" applyFont="1" applyFill="1" applyBorder="1" applyAlignment="1">
      <alignment horizontal="center" vertical="center"/>
    </xf>
    <xf numFmtId="0" fontId="33" fillId="0" borderId="10" xfId="0" applyFont="1" applyBorder="1" applyAlignment="1">
      <alignment horizontal="left" vertical="center" wrapText="1"/>
    </xf>
    <xf numFmtId="0" fontId="33" fillId="0" borderId="4" xfId="0" applyFont="1" applyBorder="1" applyAlignment="1">
      <alignment horizontal="left" vertical="center" wrapText="1"/>
    </xf>
    <xf numFmtId="0" fontId="33" fillId="0" borderId="5" xfId="0" applyFont="1" applyBorder="1" applyAlignment="1">
      <alignment horizontal="left" vertical="center" wrapText="1"/>
    </xf>
    <xf numFmtId="0" fontId="33" fillId="0" borderId="9" xfId="0" applyFont="1" applyBorder="1" applyAlignment="1">
      <alignment horizontal="left" vertical="center" wrapText="1"/>
    </xf>
    <xf numFmtId="0" fontId="33" fillId="0" borderId="6" xfId="0" applyFont="1" applyBorder="1" applyAlignment="1">
      <alignment horizontal="left" vertical="center" wrapText="1"/>
    </xf>
    <xf numFmtId="0" fontId="33" fillId="0" borderId="2" xfId="0" applyFont="1" applyBorder="1" applyAlignment="1">
      <alignment horizontal="left" vertical="center" wrapText="1"/>
    </xf>
    <xf numFmtId="0" fontId="33" fillId="0" borderId="45" xfId="0" applyFont="1" applyBorder="1" applyAlignment="1">
      <alignment horizontal="left" vertical="top" wrapText="1"/>
    </xf>
    <xf numFmtId="0" fontId="33" fillId="0" borderId="6" xfId="0" applyFont="1" applyBorder="1" applyAlignment="1">
      <alignment horizontal="left" vertical="top" wrapText="1"/>
    </xf>
    <xf numFmtId="0" fontId="33" fillId="0" borderId="2" xfId="0" applyFont="1" applyBorder="1" applyAlignment="1">
      <alignment horizontal="left" vertical="top" wrapText="1"/>
    </xf>
    <xf numFmtId="0" fontId="33" fillId="8" borderId="103" xfId="0" applyFont="1" applyFill="1" applyBorder="1" applyAlignment="1">
      <alignment horizontal="left" vertical="top" wrapText="1"/>
    </xf>
    <xf numFmtId="0" fontId="33" fillId="8" borderId="0" xfId="0" applyFont="1" applyFill="1" applyBorder="1" applyAlignment="1">
      <alignment horizontal="left" vertical="top" wrapText="1"/>
    </xf>
    <xf numFmtId="0" fontId="33" fillId="8" borderId="102" xfId="0" applyFont="1" applyFill="1" applyBorder="1" applyAlignment="1">
      <alignment horizontal="left" vertical="top" wrapText="1"/>
    </xf>
    <xf numFmtId="0" fontId="33" fillId="8" borderId="103" xfId="0" applyFont="1" applyFill="1" applyBorder="1" applyAlignment="1">
      <alignment horizontal="left" vertical="center"/>
    </xf>
    <xf numFmtId="0" fontId="33" fillId="8" borderId="0" xfId="0" applyFont="1" applyFill="1" applyBorder="1" applyAlignment="1">
      <alignment horizontal="left" vertical="center"/>
    </xf>
    <xf numFmtId="0" fontId="33" fillId="8" borderId="16" xfId="0" applyFont="1" applyFill="1" applyBorder="1" applyAlignment="1">
      <alignment horizontal="left" vertical="center"/>
    </xf>
    <xf numFmtId="0" fontId="56" fillId="8" borderId="106" xfId="0" applyFont="1" applyFill="1" applyBorder="1" applyAlignment="1">
      <alignment horizontal="left" vertical="top" shrinkToFit="1"/>
    </xf>
    <xf numFmtId="0" fontId="56" fillId="8" borderId="107" xfId="0" applyFont="1" applyFill="1" applyBorder="1" applyAlignment="1">
      <alignment horizontal="left" vertical="top" shrinkToFit="1"/>
    </xf>
    <xf numFmtId="0" fontId="33" fillId="8" borderId="105" xfId="0" applyFont="1" applyFill="1" applyBorder="1" applyAlignment="1">
      <alignment horizontal="left" vertical="top" wrapText="1"/>
    </xf>
    <xf numFmtId="0" fontId="33" fillId="8" borderId="106" xfId="0" applyFont="1" applyFill="1" applyBorder="1" applyAlignment="1">
      <alignment horizontal="left" vertical="top" wrapText="1"/>
    </xf>
    <xf numFmtId="0" fontId="33" fillId="8" borderId="107" xfId="0" applyFont="1" applyFill="1" applyBorder="1" applyAlignment="1">
      <alignment horizontal="left" vertical="top" wrapText="1"/>
    </xf>
    <xf numFmtId="0" fontId="33" fillId="8" borderId="105" xfId="0" applyFont="1" applyFill="1" applyBorder="1" applyAlignment="1">
      <alignment horizontal="left" vertical="center"/>
    </xf>
    <xf numFmtId="0" fontId="33" fillId="8" borderId="106" xfId="0" applyFont="1" applyFill="1" applyBorder="1" applyAlignment="1">
      <alignment horizontal="left" vertical="center"/>
    </xf>
    <xf numFmtId="0" fontId="33" fillId="8" borderId="108" xfId="0" applyFont="1" applyFill="1" applyBorder="1" applyAlignment="1">
      <alignment horizontal="left" vertical="center"/>
    </xf>
    <xf numFmtId="0" fontId="31" fillId="12" borderId="60" xfId="0" applyFont="1" applyFill="1" applyBorder="1" applyAlignment="1">
      <alignment horizontal="center" vertical="center" wrapText="1" readingOrder="1"/>
    </xf>
    <xf numFmtId="0" fontId="31" fillId="12" borderId="62" xfId="0" applyFont="1" applyFill="1" applyBorder="1" applyAlignment="1">
      <alignment horizontal="center" vertical="center" wrapText="1" readingOrder="1"/>
    </xf>
    <xf numFmtId="0" fontId="31" fillId="12" borderId="61" xfId="0" applyFont="1" applyFill="1" applyBorder="1" applyAlignment="1">
      <alignment horizontal="center" vertical="center" wrapText="1" readingOrder="1"/>
    </xf>
    <xf numFmtId="0" fontId="31" fillId="11" borderId="41" xfId="0" applyFont="1" applyFill="1" applyBorder="1" applyAlignment="1">
      <alignment horizontal="center" vertical="center" wrapText="1" readingOrder="1"/>
    </xf>
    <xf numFmtId="0" fontId="31" fillId="11" borderId="7" xfId="0" applyFont="1" applyFill="1" applyBorder="1" applyAlignment="1">
      <alignment horizontal="center" vertical="center" wrapText="1" readingOrder="1"/>
    </xf>
    <xf numFmtId="0" fontId="31" fillId="11" borderId="67" xfId="0" applyFont="1" applyFill="1" applyBorder="1" applyAlignment="1">
      <alignment horizontal="center" vertical="center" wrapText="1" readingOrder="1"/>
    </xf>
    <xf numFmtId="0" fontId="31" fillId="11" borderId="68" xfId="0" applyFont="1" applyFill="1" applyBorder="1" applyAlignment="1">
      <alignment horizontal="center" vertical="center" wrapText="1" readingOrder="1"/>
    </xf>
    <xf numFmtId="0" fontId="31" fillId="11" borderId="68" xfId="0" applyFont="1" applyFill="1" applyBorder="1" applyAlignment="1">
      <alignment horizontal="center" vertical="center" shrinkToFit="1" readingOrder="1"/>
    </xf>
    <xf numFmtId="0" fontId="31" fillId="11" borderId="1" xfId="0" applyFont="1" applyFill="1" applyBorder="1" applyAlignment="1">
      <alignment horizontal="center" vertical="center" shrinkToFit="1" readingOrder="1"/>
    </xf>
    <xf numFmtId="0" fontId="35" fillId="11" borderId="19" xfId="0" applyFont="1" applyFill="1" applyBorder="1" applyAlignment="1">
      <alignment horizontal="center" vertical="center"/>
    </xf>
    <xf numFmtId="0" fontId="35" fillId="11" borderId="20" xfId="0" applyFont="1" applyFill="1" applyBorder="1" applyAlignment="1">
      <alignment horizontal="center" vertical="center"/>
    </xf>
    <xf numFmtId="0" fontId="35" fillId="11" borderId="21" xfId="0" applyFont="1" applyFill="1" applyBorder="1" applyAlignment="1">
      <alignment horizontal="center" vertical="center"/>
    </xf>
    <xf numFmtId="0" fontId="33" fillId="0" borderId="19" xfId="0" applyFont="1" applyBorder="1" applyAlignment="1">
      <alignment horizontal="left" vertical="center"/>
    </xf>
    <xf numFmtId="0" fontId="33" fillId="0" borderId="20" xfId="0" applyFont="1" applyBorder="1" applyAlignment="1">
      <alignment horizontal="left" vertical="center"/>
    </xf>
    <xf numFmtId="0" fontId="33" fillId="0" borderId="21" xfId="0" applyFont="1" applyBorder="1" applyAlignment="1">
      <alignment horizontal="left" vertical="center"/>
    </xf>
    <xf numFmtId="182" fontId="36" fillId="0" borderId="19" xfId="0" applyNumberFormat="1" applyFont="1" applyBorder="1" applyAlignment="1">
      <alignment horizontal="center" vertical="center"/>
    </xf>
    <xf numFmtId="182" fontId="36" fillId="0" borderId="21" xfId="0" applyNumberFormat="1" applyFont="1" applyBorder="1" applyAlignment="1">
      <alignment horizontal="center" vertical="center"/>
    </xf>
    <xf numFmtId="0" fontId="33" fillId="0" borderId="11" xfId="0" applyFont="1" applyBorder="1" applyAlignment="1">
      <alignment horizontal="center" vertical="center"/>
    </xf>
    <xf numFmtId="0" fontId="33" fillId="0" borderId="19" xfId="0" applyFont="1" applyBorder="1" applyAlignment="1">
      <alignment horizontal="center" vertical="center"/>
    </xf>
    <xf numFmtId="182" fontId="33" fillId="0" borderId="11" xfId="0" applyNumberFormat="1" applyFont="1" applyBorder="1" applyAlignment="1">
      <alignment horizontal="center" vertical="center"/>
    </xf>
    <xf numFmtId="182" fontId="36" fillId="0" borderId="38" xfId="0" applyNumberFormat="1" applyFont="1" applyBorder="1" applyAlignment="1">
      <alignment horizontal="center" vertical="center"/>
    </xf>
    <xf numFmtId="182" fontId="36" fillId="0" borderId="15" xfId="0" applyNumberFormat="1" applyFont="1" applyBorder="1" applyAlignment="1">
      <alignment horizontal="center" vertical="center"/>
    </xf>
    <xf numFmtId="0" fontId="35" fillId="8" borderId="75" xfId="0" applyFont="1" applyFill="1" applyBorder="1" applyAlignment="1">
      <alignment horizontal="center" vertical="center"/>
    </xf>
    <xf numFmtId="0" fontId="35" fillId="8" borderId="76" xfId="0" applyFont="1" applyFill="1" applyBorder="1" applyAlignment="1">
      <alignment horizontal="center" vertical="center"/>
    </xf>
    <xf numFmtId="0" fontId="35" fillId="8" borderId="76" xfId="0" applyFont="1" applyFill="1" applyBorder="1" applyAlignment="1">
      <alignment horizontal="center" vertical="top"/>
    </xf>
    <xf numFmtId="0" fontId="56" fillId="8" borderId="14" xfId="0" applyFont="1" applyFill="1" applyBorder="1" applyAlignment="1">
      <alignment horizontal="left" vertical="top" shrinkToFit="1"/>
    </xf>
    <xf numFmtId="0" fontId="56" fillId="8" borderId="99" xfId="0" applyFont="1" applyFill="1" applyBorder="1" applyAlignment="1">
      <alignment horizontal="left" vertical="top" shrinkToFit="1"/>
    </xf>
    <xf numFmtId="182" fontId="33" fillId="0" borderId="40" xfId="0" applyNumberFormat="1" applyFont="1" applyBorder="1" applyAlignment="1">
      <alignment horizontal="center" vertical="center"/>
    </xf>
    <xf numFmtId="182" fontId="33" fillId="0" borderId="16" xfId="0" applyNumberFormat="1" applyFont="1" applyBorder="1" applyAlignment="1">
      <alignment horizontal="center" vertical="center"/>
    </xf>
    <xf numFmtId="182" fontId="33" fillId="0" borderId="39" xfId="0" applyNumberFormat="1" applyFont="1" applyBorder="1" applyAlignment="1">
      <alignment horizontal="center" vertical="center"/>
    </xf>
    <xf numFmtId="182" fontId="33" fillId="0" borderId="18" xfId="0" applyNumberFormat="1" applyFont="1" applyBorder="1" applyAlignment="1">
      <alignment horizontal="center" vertical="center"/>
    </xf>
    <xf numFmtId="0" fontId="32" fillId="10" borderId="0" xfId="0" applyFont="1" applyFill="1" applyAlignment="1">
      <alignment horizontal="left"/>
    </xf>
    <xf numFmtId="0" fontId="27" fillId="5" borderId="10" xfId="0" applyFont="1" applyFill="1" applyBorder="1" applyAlignment="1">
      <alignment horizontal="center" vertical="center"/>
    </xf>
    <xf numFmtId="0" fontId="27" fillId="5" borderId="4" xfId="0" applyFont="1" applyFill="1" applyBorder="1" applyAlignment="1">
      <alignment horizontal="center" vertical="center"/>
    </xf>
    <xf numFmtId="0" fontId="25" fillId="0" borderId="6" xfId="0" applyFont="1" applyBorder="1" applyAlignment="1">
      <alignment horizontal="left" vertical="center" wrapText="1"/>
    </xf>
    <xf numFmtId="0" fontId="31" fillId="11" borderId="50" xfId="0" applyFont="1" applyFill="1" applyBorder="1" applyAlignment="1">
      <alignment horizontal="center" vertical="center" wrapText="1" readingOrder="1"/>
    </xf>
    <xf numFmtId="0" fontId="31" fillId="11" borderId="58" xfId="0" applyFont="1" applyFill="1" applyBorder="1" applyAlignment="1">
      <alignment horizontal="center" vertical="center" wrapText="1" readingOrder="1"/>
    </xf>
    <xf numFmtId="0" fontId="31" fillId="11" borderId="26" xfId="0" applyFont="1" applyFill="1" applyBorder="1" applyAlignment="1">
      <alignment horizontal="center" vertical="center" wrapText="1" readingOrder="1"/>
    </xf>
    <xf numFmtId="180" fontId="31" fillId="12" borderId="51" xfId="0" applyNumberFormat="1" applyFont="1" applyFill="1" applyBorder="1" applyAlignment="1">
      <alignment horizontal="center" vertical="center" wrapText="1" readingOrder="1"/>
    </xf>
    <xf numFmtId="180" fontId="31" fillId="12" borderId="59" xfId="0" applyNumberFormat="1" applyFont="1" applyFill="1" applyBorder="1" applyAlignment="1">
      <alignment horizontal="center" vertical="center" wrapText="1" readingOrder="1"/>
    </xf>
    <xf numFmtId="0" fontId="31" fillId="12" borderId="9" xfId="0" applyFont="1" applyFill="1" applyBorder="1" applyAlignment="1">
      <alignment horizontal="left" vertical="center" wrapText="1" readingOrder="1"/>
    </xf>
    <xf numFmtId="0" fontId="31" fillId="12" borderId="6" xfId="0" applyFont="1" applyFill="1" applyBorder="1" applyAlignment="1">
      <alignment horizontal="left" vertical="center" wrapText="1" readingOrder="1"/>
    </xf>
    <xf numFmtId="0" fontId="31" fillId="12" borderId="71" xfId="0" applyFont="1" applyFill="1" applyBorder="1" applyAlignment="1">
      <alignment horizontal="left" vertical="center" wrapText="1" readingOrder="1"/>
    </xf>
    <xf numFmtId="0" fontId="31" fillId="12" borderId="72" xfId="0" applyFont="1" applyFill="1" applyBorder="1" applyAlignment="1">
      <alignment horizontal="left" vertical="center" wrapText="1" readingOrder="1"/>
    </xf>
    <xf numFmtId="0" fontId="31" fillId="12" borderId="2" xfId="0" applyFont="1" applyFill="1" applyBorder="1" applyAlignment="1">
      <alignment horizontal="left" vertical="center" wrapText="1" readingOrder="1"/>
    </xf>
    <xf numFmtId="0" fontId="31" fillId="11" borderId="31" xfId="0" applyFont="1" applyFill="1" applyBorder="1" applyAlignment="1">
      <alignment horizontal="center" vertical="center" wrapText="1" readingOrder="1"/>
    </xf>
    <xf numFmtId="0" fontId="31" fillId="11" borderId="24" xfId="0" applyFont="1" applyFill="1" applyBorder="1" applyAlignment="1">
      <alignment horizontal="center" vertical="center" wrapText="1" readingOrder="1"/>
    </xf>
    <xf numFmtId="0" fontId="31" fillId="11" borderId="36" xfId="0" applyFont="1" applyFill="1" applyBorder="1" applyAlignment="1">
      <alignment horizontal="center" vertical="center" wrapText="1" readingOrder="1"/>
    </xf>
    <xf numFmtId="0" fontId="56" fillId="8" borderId="17" xfId="0" applyFont="1" applyFill="1" applyBorder="1" applyAlignment="1">
      <alignment horizontal="left" vertical="top" shrinkToFit="1"/>
    </xf>
    <xf numFmtId="0" fontId="56" fillId="8" borderId="74" xfId="0" applyFont="1" applyFill="1" applyBorder="1" applyAlignment="1">
      <alignment horizontal="left" vertical="top" shrinkToFit="1"/>
    </xf>
    <xf numFmtId="0" fontId="33" fillId="8" borderId="104" xfId="0" applyFont="1" applyFill="1" applyBorder="1" applyAlignment="1">
      <alignment horizontal="left" vertical="top" wrapText="1"/>
    </xf>
    <xf numFmtId="0" fontId="33" fillId="8" borderId="17" xfId="0" applyFont="1" applyFill="1" applyBorder="1" applyAlignment="1">
      <alignment horizontal="left" vertical="top" wrapText="1"/>
    </xf>
    <xf numFmtId="0" fontId="33" fillId="8" borderId="74" xfId="0" applyFont="1" applyFill="1" applyBorder="1" applyAlignment="1">
      <alignment horizontal="left" vertical="top" wrapText="1"/>
    </xf>
    <xf numFmtId="0" fontId="33" fillId="8" borderId="104" xfId="0" applyFont="1" applyFill="1" applyBorder="1" applyAlignment="1">
      <alignment horizontal="left" vertical="center"/>
    </xf>
    <xf numFmtId="0" fontId="33" fillId="8" borderId="17" xfId="0" applyFont="1" applyFill="1" applyBorder="1" applyAlignment="1">
      <alignment horizontal="left" vertical="center"/>
    </xf>
    <xf numFmtId="0" fontId="33" fillId="8" borderId="18" xfId="0" applyFont="1" applyFill="1" applyBorder="1" applyAlignment="1">
      <alignment horizontal="left" vertical="center"/>
    </xf>
    <xf numFmtId="0" fontId="33" fillId="8" borderId="16" xfId="0" applyFont="1" applyFill="1" applyBorder="1" applyAlignment="1">
      <alignment horizontal="left" vertical="top" wrapText="1"/>
    </xf>
    <xf numFmtId="0" fontId="33" fillId="8" borderId="98" xfId="0" applyFont="1" applyFill="1" applyBorder="1" applyAlignment="1">
      <alignment horizontal="left" vertical="top" wrapText="1"/>
    </xf>
    <xf numFmtId="0" fontId="33" fillId="8" borderId="14" xfId="0" applyFont="1" applyFill="1" applyBorder="1" applyAlignment="1">
      <alignment horizontal="left" vertical="top" wrapText="1"/>
    </xf>
    <xf numFmtId="0" fontId="33" fillId="8" borderId="99" xfId="0" applyFont="1" applyFill="1" applyBorder="1" applyAlignment="1">
      <alignment horizontal="left" vertical="top" wrapText="1"/>
    </xf>
    <xf numFmtId="0" fontId="33" fillId="8" borderId="15" xfId="0" applyFont="1" applyFill="1" applyBorder="1" applyAlignment="1">
      <alignment horizontal="left" vertical="top" wrapText="1"/>
    </xf>
    <xf numFmtId="0" fontId="33" fillId="8" borderId="18" xfId="0" applyFont="1" applyFill="1" applyBorder="1" applyAlignment="1">
      <alignment horizontal="left" vertical="top" wrapText="1"/>
    </xf>
    <xf numFmtId="0" fontId="33" fillId="0" borderId="20" xfId="0" applyFont="1" applyBorder="1" applyAlignment="1">
      <alignment horizontal="center" vertical="center"/>
    </xf>
    <xf numFmtId="0" fontId="33" fillId="0" borderId="21" xfId="0" applyFont="1" applyBorder="1" applyAlignment="1">
      <alignment horizontal="center" vertical="center"/>
    </xf>
    <xf numFmtId="0" fontId="17" fillId="0" borderId="34" xfId="0" applyFont="1" applyBorder="1" applyAlignment="1">
      <alignment horizontal="center" vertical="center"/>
    </xf>
    <xf numFmtId="0" fontId="17" fillId="0" borderId="18" xfId="0" applyFont="1" applyBorder="1" applyAlignment="1">
      <alignment horizontal="center" vertical="center"/>
    </xf>
    <xf numFmtId="0" fontId="17" fillId="0" borderId="39" xfId="0" applyFont="1" applyBorder="1" applyAlignment="1">
      <alignment horizontal="center" vertical="center"/>
    </xf>
    <xf numFmtId="0" fontId="17" fillId="0" borderId="9" xfId="0" applyFont="1" applyBorder="1" applyAlignment="1">
      <alignment horizontal="center" vertical="center"/>
    </xf>
    <xf numFmtId="0" fontId="17" fillId="0" borderId="48" xfId="0" applyFont="1" applyBorder="1" applyAlignment="1">
      <alignment horizontal="center" vertical="center"/>
    </xf>
    <xf numFmtId="0" fontId="17" fillId="0" borderId="49" xfId="0" applyFont="1" applyBorder="1" applyAlignment="1">
      <alignment horizontal="center" vertical="center"/>
    </xf>
    <xf numFmtId="0" fontId="17" fillId="0" borderId="46" xfId="0" applyFont="1" applyBorder="1" applyAlignment="1">
      <alignment horizontal="center" vertical="center"/>
    </xf>
    <xf numFmtId="0" fontId="17" fillId="0" borderId="20" xfId="0" applyFont="1" applyBorder="1" applyAlignment="1">
      <alignment horizontal="center" vertical="center"/>
    </xf>
    <xf numFmtId="0" fontId="17" fillId="0" borderId="21" xfId="0" applyFont="1" applyBorder="1" applyAlignment="1">
      <alignment horizontal="center" vertical="center"/>
    </xf>
    <xf numFmtId="0" fontId="55" fillId="0" borderId="10" xfId="0" applyFont="1" applyBorder="1" applyAlignment="1">
      <alignment horizontal="left" vertical="center" shrinkToFit="1"/>
    </xf>
    <xf numFmtId="0" fontId="55" fillId="0" borderId="5" xfId="0" applyFont="1" applyBorder="1" applyAlignment="1">
      <alignment horizontal="left" vertical="center" shrinkToFit="1"/>
    </xf>
    <xf numFmtId="0" fontId="55" fillId="0" borderId="8" xfId="0" applyFont="1" applyBorder="1" applyAlignment="1">
      <alignment horizontal="left" vertical="center" shrinkToFit="1"/>
    </xf>
    <xf numFmtId="0" fontId="55" fillId="0" borderId="3" xfId="0" applyFont="1" applyBorder="1" applyAlignment="1">
      <alignment horizontal="left" vertical="center" shrinkToFit="1"/>
    </xf>
    <xf numFmtId="0" fontId="17" fillId="0" borderId="19" xfId="0" applyFont="1" applyBorder="1" applyAlignment="1">
      <alignment horizontal="center" vertical="center"/>
    </xf>
    <xf numFmtId="0" fontId="17" fillId="0" borderId="47" xfId="0" applyFont="1" applyBorder="1" applyAlignment="1">
      <alignment horizontal="center" vertical="center"/>
    </xf>
    <xf numFmtId="0" fontId="55" fillId="0" borderId="9" xfId="0" applyFont="1" applyBorder="1" applyAlignment="1">
      <alignment horizontal="left" vertical="center" shrinkToFit="1"/>
    </xf>
    <xf numFmtId="0" fontId="55" fillId="0" borderId="2" xfId="0" applyFont="1" applyBorder="1" applyAlignment="1">
      <alignment horizontal="left" vertical="center" shrinkToFit="1"/>
    </xf>
    <xf numFmtId="0" fontId="17" fillId="0" borderId="40" xfId="0" applyFont="1" applyBorder="1" applyAlignment="1">
      <alignment horizontal="center" vertical="center"/>
    </xf>
    <xf numFmtId="0" fontId="17" fillId="0" borderId="0" xfId="0" applyFont="1" applyBorder="1" applyAlignment="1">
      <alignment horizontal="center" vertical="center"/>
    </xf>
    <xf numFmtId="0" fontId="17" fillId="0" borderId="3" xfId="0" applyFont="1" applyBorder="1" applyAlignment="1">
      <alignment horizontal="center" vertical="center"/>
    </xf>
    <xf numFmtId="0" fontId="17" fillId="0" borderId="0" xfId="0" applyFont="1" applyAlignment="1">
      <alignment vertical="center"/>
    </xf>
    <xf numFmtId="0" fontId="19" fillId="0" borderId="0" xfId="0" applyFont="1" applyBorder="1" applyAlignment="1">
      <alignment horizontal="center" vertical="center" wrapText="1"/>
    </xf>
    <xf numFmtId="0" fontId="1" fillId="0" borderId="0" xfId="0" applyFont="1" applyAlignment="1">
      <alignment vertical="center"/>
    </xf>
    <xf numFmtId="0" fontId="6" fillId="0" borderId="0" xfId="0" applyFont="1" applyBorder="1" applyAlignment="1">
      <alignment vertical="center"/>
    </xf>
    <xf numFmtId="0" fontId="6" fillId="0" borderId="3" xfId="0" applyFont="1" applyBorder="1" applyAlignment="1">
      <alignment vertical="center"/>
    </xf>
    <xf numFmtId="0" fontId="6" fillId="0" borderId="14" xfId="0" applyFont="1" applyBorder="1" applyAlignment="1">
      <alignment vertical="center"/>
    </xf>
    <xf numFmtId="0" fontId="6" fillId="0" borderId="32" xfId="0" applyFont="1" applyBorder="1" applyAlignment="1">
      <alignment vertical="center"/>
    </xf>
    <xf numFmtId="0" fontId="6" fillId="0" borderId="0" xfId="0" applyFont="1" applyBorder="1" applyAlignment="1">
      <alignment vertical="top" wrapText="1"/>
    </xf>
    <xf numFmtId="0" fontId="6" fillId="0" borderId="3" xfId="0" applyFont="1" applyBorder="1" applyAlignment="1">
      <alignment vertical="top" wrapText="1"/>
    </xf>
    <xf numFmtId="0" fontId="22" fillId="0" borderId="8" xfId="0" applyFont="1" applyBorder="1" applyAlignment="1">
      <alignment horizontal="left" vertical="center" shrinkToFit="1"/>
    </xf>
    <xf numFmtId="0" fontId="22" fillId="0" borderId="0" xfId="0" applyFont="1" applyBorder="1" applyAlignment="1">
      <alignment horizontal="left" vertical="center" shrinkToFit="1"/>
    </xf>
    <xf numFmtId="0" fontId="22" fillId="0" borderId="3" xfId="0" applyFont="1" applyBorder="1" applyAlignment="1">
      <alignment horizontal="left" vertical="center" shrinkToFit="1"/>
    </xf>
    <xf numFmtId="0" fontId="55" fillId="0" borderId="8" xfId="0" applyFont="1" applyBorder="1" applyAlignment="1">
      <alignment vertical="center" shrinkToFit="1"/>
    </xf>
    <xf numFmtId="0" fontId="55" fillId="0" borderId="3" xfId="0" applyFont="1" applyBorder="1" applyAlignment="1">
      <alignment vertical="center" shrinkToFit="1"/>
    </xf>
    <xf numFmtId="0" fontId="16" fillId="0" borderId="0" xfId="0" applyFont="1" applyAlignment="1">
      <alignment horizontal="center" vertical="center"/>
    </xf>
    <xf numFmtId="176" fontId="11" fillId="0" borderId="0" xfId="0" applyNumberFormat="1" applyFont="1" applyAlignment="1">
      <alignment horizontal="center" vertical="center"/>
    </xf>
    <xf numFmtId="0" fontId="11" fillId="0" borderId="0" xfId="0" applyFont="1" applyAlignment="1">
      <alignment horizontal="center" vertical="center"/>
    </xf>
    <xf numFmtId="0" fontId="14" fillId="0" borderId="10" xfId="0" applyFont="1" applyBorder="1" applyAlignment="1">
      <alignment vertical="center"/>
    </xf>
    <xf numFmtId="0" fontId="14" fillId="0" borderId="4" xfId="0" applyFont="1" applyBorder="1" applyAlignment="1">
      <alignment vertical="center"/>
    </xf>
    <xf numFmtId="0" fontId="14" fillId="0" borderId="5" xfId="0" applyFont="1" applyBorder="1" applyAlignment="1">
      <alignment vertical="center"/>
    </xf>
    <xf numFmtId="0" fontId="1" fillId="0" borderId="37" xfId="0" applyFont="1" applyBorder="1" applyAlignment="1">
      <alignment horizontal="center" vertical="center"/>
    </xf>
    <xf numFmtId="0" fontId="1" fillId="0" borderId="41" xfId="0" applyFont="1" applyBorder="1" applyAlignment="1">
      <alignment horizontal="center" vertical="center"/>
    </xf>
    <xf numFmtId="0" fontId="19" fillId="0" borderId="8" xfId="0" applyFont="1" applyBorder="1" applyAlignment="1">
      <alignment horizontal="center" vertical="center" wrapText="1"/>
    </xf>
    <xf numFmtId="0" fontId="1" fillId="0" borderId="7" xfId="0" applyFont="1" applyBorder="1" applyAlignment="1">
      <alignment horizontal="center" vertical="center"/>
    </xf>
    <xf numFmtId="0" fontId="1" fillId="0" borderId="1" xfId="0" applyFont="1" applyBorder="1" applyAlignment="1">
      <alignment horizontal="center" vertical="center"/>
    </xf>
    <xf numFmtId="0" fontId="0" fillId="0" borderId="0" xfId="0" applyFont="1" applyBorder="1" applyAlignment="1">
      <alignment vertical="top" wrapText="1"/>
    </xf>
    <xf numFmtId="0" fontId="0" fillId="0" borderId="3" xfId="0" applyFont="1" applyBorder="1" applyAlignment="1">
      <alignment vertical="top" wrapText="1"/>
    </xf>
    <xf numFmtId="0" fontId="17" fillId="0" borderId="31" xfId="0" applyFont="1" applyBorder="1" applyAlignment="1">
      <alignment horizontal="center" vertical="center"/>
    </xf>
    <xf numFmtId="0" fontId="3" fillId="0" borderId="24" xfId="0" applyFont="1" applyBorder="1" applyAlignment="1">
      <alignment horizontal="center" vertical="center"/>
    </xf>
    <xf numFmtId="0" fontId="3" fillId="0" borderId="36" xfId="0" applyFont="1" applyBorder="1" applyAlignment="1">
      <alignment horizontal="center" vertical="center"/>
    </xf>
    <xf numFmtId="0" fontId="17" fillId="0" borderId="23" xfId="0" applyFont="1" applyBorder="1" applyAlignment="1">
      <alignment horizontal="center" vertical="center"/>
    </xf>
    <xf numFmtId="0" fontId="17" fillId="0" borderId="15" xfId="0" applyFont="1" applyBorder="1" applyAlignment="1">
      <alignment horizontal="center" vertical="center"/>
    </xf>
    <xf numFmtId="0" fontId="17" fillId="0" borderId="38" xfId="0" applyFont="1" applyBorder="1" applyAlignment="1">
      <alignment horizontal="center" vertical="center"/>
    </xf>
    <xf numFmtId="0" fontId="1" fillId="0" borderId="0" xfId="0" applyFont="1" applyAlignment="1">
      <alignment vertical="center" wrapText="1"/>
    </xf>
    <xf numFmtId="0" fontId="1" fillId="0" borderId="6" xfId="0" applyFont="1" applyBorder="1" applyAlignment="1">
      <alignment vertical="center" wrapText="1"/>
    </xf>
    <xf numFmtId="0" fontId="18" fillId="5" borderId="10" xfId="0" applyFont="1" applyFill="1" applyBorder="1" applyAlignment="1">
      <alignment horizontal="center" vertical="center"/>
    </xf>
    <xf numFmtId="0" fontId="18" fillId="5" borderId="4" xfId="0" applyFont="1" applyFill="1" applyBorder="1" applyAlignment="1">
      <alignment horizontal="center" vertical="center"/>
    </xf>
    <xf numFmtId="0" fontId="1" fillId="0" borderId="0" xfId="0" applyFont="1" applyAlignment="1">
      <alignment vertical="top" wrapText="1"/>
    </xf>
    <xf numFmtId="0" fontId="0" fillId="0" borderId="6" xfId="0" applyFont="1" applyBorder="1" applyAlignment="1">
      <alignment vertical="top" wrapText="1"/>
    </xf>
    <xf numFmtId="0" fontId="0" fillId="0" borderId="2" xfId="0" applyFont="1" applyBorder="1" applyAlignment="1">
      <alignment vertical="top" wrapText="1"/>
    </xf>
    <xf numFmtId="0" fontId="1" fillId="0" borderId="0" xfId="0" applyFont="1" applyBorder="1" applyAlignment="1">
      <alignment horizontal="center" vertical="top" wrapText="1"/>
    </xf>
    <xf numFmtId="0" fontId="1" fillId="0" borderId="0" xfId="0" applyFont="1" applyAlignment="1">
      <alignment horizontal="left" vertical="top" wrapText="1"/>
    </xf>
    <xf numFmtId="0" fontId="14" fillId="0" borderId="0" xfId="0" applyFont="1" applyBorder="1" applyAlignment="1">
      <alignment vertical="center" wrapText="1"/>
    </xf>
    <xf numFmtId="0" fontId="14" fillId="0" borderId="3" xfId="0" applyFont="1" applyBorder="1" applyAlignment="1">
      <alignment vertical="center" wrapText="1"/>
    </xf>
    <xf numFmtId="0" fontId="0" fillId="0" borderId="0" xfId="0" applyFont="1" applyBorder="1" applyAlignment="1">
      <alignment vertical="center"/>
    </xf>
    <xf numFmtId="0" fontId="0" fillId="0" borderId="3" xfId="0" applyFont="1" applyBorder="1" applyAlignment="1">
      <alignment vertical="center"/>
    </xf>
    <xf numFmtId="0" fontId="14" fillId="0" borderId="0" xfId="0" applyFont="1" applyBorder="1" applyAlignment="1">
      <alignment vertical="top" wrapText="1"/>
    </xf>
    <xf numFmtId="0" fontId="14" fillId="0" borderId="3" xfId="0" applyFont="1" applyBorder="1" applyAlignment="1">
      <alignment vertical="top" wrapText="1"/>
    </xf>
    <xf numFmtId="0" fontId="55" fillId="0" borderId="10" xfId="0" applyFont="1" applyBorder="1" applyAlignment="1">
      <alignment vertical="center" shrinkToFit="1"/>
    </xf>
    <xf numFmtId="0" fontId="55" fillId="0" borderId="5" xfId="0" applyFont="1" applyBorder="1" applyAlignment="1">
      <alignment vertical="center" shrinkToFit="1"/>
    </xf>
    <xf numFmtId="0" fontId="3" fillId="0" borderId="21" xfId="0" applyFont="1" applyBorder="1" applyAlignment="1">
      <alignment horizontal="center" vertical="center"/>
    </xf>
    <xf numFmtId="0" fontId="3" fillId="0" borderId="47" xfId="0" applyFont="1" applyBorder="1" applyAlignment="1">
      <alignment horizontal="center" vertical="center"/>
    </xf>
    <xf numFmtId="0" fontId="1" fillId="0" borderId="0" xfId="0" applyFont="1" applyBorder="1" applyAlignment="1">
      <alignment horizontal="center" vertical="center" wrapText="1"/>
    </xf>
    <xf numFmtId="0" fontId="14" fillId="0" borderId="6" xfId="0" applyFont="1" applyBorder="1" applyAlignment="1">
      <alignment vertical="top" wrapText="1"/>
    </xf>
    <xf numFmtId="0" fontId="14" fillId="0" borderId="2" xfId="0" applyFont="1" applyBorder="1" applyAlignment="1">
      <alignment vertical="top" wrapText="1"/>
    </xf>
    <xf numFmtId="0" fontId="3" fillId="0" borderId="0" xfId="0" applyFont="1" applyAlignment="1">
      <alignment vertical="center"/>
    </xf>
    <xf numFmtId="0" fontId="14" fillId="0" borderId="52" xfId="0" applyFont="1" applyBorder="1" applyAlignment="1">
      <alignment vertical="center"/>
    </xf>
    <xf numFmtId="0" fontId="14" fillId="0" borderId="53" xfId="0" applyFont="1" applyBorder="1" applyAlignment="1">
      <alignment vertical="center"/>
    </xf>
    <xf numFmtId="0" fontId="14" fillId="0" borderId="54" xfId="0" applyFont="1" applyBorder="1" applyAlignment="1">
      <alignment vertical="center"/>
    </xf>
    <xf numFmtId="0" fontId="14" fillId="0" borderId="16" xfId="0" applyFont="1" applyBorder="1" applyAlignment="1">
      <alignment vertical="center" wrapText="1"/>
    </xf>
    <xf numFmtId="0" fontId="14" fillId="0" borderId="13" xfId="0" applyFont="1" applyBorder="1" applyAlignment="1">
      <alignment vertical="center" wrapText="1"/>
    </xf>
    <xf numFmtId="0" fontId="14" fillId="0" borderId="27" xfId="0" applyFont="1" applyBorder="1" applyAlignment="1">
      <alignment vertical="center" wrapText="1"/>
    </xf>
    <xf numFmtId="0" fontId="1" fillId="7" borderId="23" xfId="0" applyFont="1" applyFill="1" applyBorder="1" applyAlignment="1">
      <alignment vertical="top" wrapText="1"/>
    </xf>
    <xf numFmtId="0" fontId="1" fillId="7" borderId="28" xfId="0" applyFont="1" applyFill="1" applyBorder="1" applyAlignment="1">
      <alignment vertical="top" wrapText="1"/>
    </xf>
    <xf numFmtId="0" fontId="1" fillId="7" borderId="8" xfId="0" applyFont="1" applyFill="1" applyBorder="1" applyAlignment="1">
      <alignment vertical="top" wrapText="1"/>
    </xf>
    <xf numFmtId="0" fontId="1" fillId="7" borderId="29" xfId="0" applyFont="1" applyFill="1" applyBorder="1" applyAlignment="1">
      <alignment vertical="top" wrapText="1"/>
    </xf>
    <xf numFmtId="0" fontId="1" fillId="7" borderId="34" xfId="0" applyFont="1" applyFill="1" applyBorder="1" applyAlignment="1">
      <alignment vertical="top" wrapText="1"/>
    </xf>
    <xf numFmtId="0" fontId="1" fillId="7" borderId="30" xfId="0" applyFont="1" applyFill="1" applyBorder="1" applyAlignment="1">
      <alignment vertical="top" wrapText="1"/>
    </xf>
    <xf numFmtId="0" fontId="7" fillId="0" borderId="14" xfId="0" applyFont="1" applyBorder="1" applyAlignment="1">
      <alignment vertical="center"/>
    </xf>
    <xf numFmtId="0" fontId="7" fillId="0" borderId="32" xfId="0" applyFont="1" applyBorder="1" applyAlignment="1">
      <alignment vertical="center"/>
    </xf>
    <xf numFmtId="0" fontId="17" fillId="7" borderId="23" xfId="0" applyFont="1" applyFill="1" applyBorder="1" applyAlignment="1">
      <alignment horizontal="left" vertical="top" wrapText="1"/>
    </xf>
    <xf numFmtId="0" fontId="3" fillId="7" borderId="28" xfId="0" applyFont="1" applyFill="1" applyBorder="1" applyAlignment="1">
      <alignment horizontal="left" vertical="top" wrapText="1"/>
    </xf>
    <xf numFmtId="0" fontId="3" fillId="7" borderId="8" xfId="0" applyFont="1" applyFill="1" applyBorder="1" applyAlignment="1">
      <alignment horizontal="left" vertical="top" wrapText="1"/>
    </xf>
    <xf numFmtId="0" fontId="3" fillId="7" borderId="29" xfId="0" applyFont="1" applyFill="1" applyBorder="1" applyAlignment="1">
      <alignment horizontal="left" vertical="top" wrapText="1"/>
    </xf>
    <xf numFmtId="0" fontId="1" fillId="7" borderId="4" xfId="0" applyFont="1" applyFill="1" applyBorder="1" applyAlignment="1">
      <alignment horizontal="center" vertical="center"/>
    </xf>
    <xf numFmtId="0" fontId="1" fillId="7" borderId="5" xfId="0" applyFont="1" applyFill="1" applyBorder="1" applyAlignment="1">
      <alignment horizontal="center" vertical="center"/>
    </xf>
    <xf numFmtId="0" fontId="44" fillId="0" borderId="23" xfId="0" applyFont="1" applyBorder="1" applyAlignment="1">
      <alignment horizontal="center" vertical="center"/>
    </xf>
    <xf numFmtId="0" fontId="44" fillId="0" borderId="15" xfId="0" applyFont="1" applyBorder="1" applyAlignment="1">
      <alignment horizontal="center" vertical="center"/>
    </xf>
    <xf numFmtId="0" fontId="44" fillId="0" borderId="34" xfId="0" applyFont="1" applyBorder="1" applyAlignment="1">
      <alignment horizontal="center" vertical="center"/>
    </xf>
    <xf numFmtId="0" fontId="44" fillId="0" borderId="18" xfId="0" applyFont="1" applyBorder="1" applyAlignment="1">
      <alignment horizontal="center" vertical="center"/>
    </xf>
    <xf numFmtId="0" fontId="44" fillId="0" borderId="9" xfId="0" applyFont="1" applyBorder="1" applyAlignment="1">
      <alignment horizontal="center" vertical="center"/>
    </xf>
    <xf numFmtId="0" fontId="44" fillId="0" borderId="48" xfId="0" applyFont="1" applyBorder="1" applyAlignment="1">
      <alignment horizontal="center" vertical="center"/>
    </xf>
    <xf numFmtId="0" fontId="17" fillId="0" borderId="55" xfId="0" applyFont="1" applyBorder="1" applyAlignment="1">
      <alignment horizontal="center" vertical="center"/>
    </xf>
    <xf numFmtId="0" fontId="3" fillId="0" borderId="25" xfId="0" applyFont="1" applyBorder="1" applyAlignment="1">
      <alignment horizontal="center" vertical="center"/>
    </xf>
    <xf numFmtId="0" fontId="17" fillId="0" borderId="36" xfId="0" applyFont="1" applyBorder="1" applyAlignment="1">
      <alignment horizontal="center" vertical="center"/>
    </xf>
    <xf numFmtId="0" fontId="53" fillId="0" borderId="38" xfId="0" applyFont="1" applyBorder="1" applyAlignment="1">
      <alignment horizontal="center" vertical="center"/>
    </xf>
    <xf numFmtId="0" fontId="53" fillId="0" borderId="15" xfId="0" applyFont="1" applyBorder="1" applyAlignment="1">
      <alignment horizontal="center" vertical="center"/>
    </xf>
    <xf numFmtId="0" fontId="53" fillId="0" borderId="49" xfId="0" applyFont="1" applyBorder="1" applyAlignment="1">
      <alignment horizontal="center" vertical="center"/>
    </xf>
    <xf numFmtId="0" fontId="53" fillId="0" borderId="48" xfId="0" applyFont="1" applyBorder="1" applyAlignment="1">
      <alignment horizontal="center" vertical="center"/>
    </xf>
    <xf numFmtId="0" fontId="9" fillId="0" borderId="22" xfId="0" applyFont="1" applyBorder="1" applyAlignment="1">
      <alignment vertical="top" wrapText="1"/>
    </xf>
    <xf numFmtId="0" fontId="9" fillId="0" borderId="14" xfId="0" applyFont="1" applyBorder="1" applyAlignment="1">
      <alignment vertical="top" wrapText="1"/>
    </xf>
    <xf numFmtId="0" fontId="9" fillId="0" borderId="32" xfId="0" applyFont="1" applyBorder="1" applyAlignment="1">
      <alignment vertical="top" wrapText="1"/>
    </xf>
    <xf numFmtId="0" fontId="9" fillId="0" borderId="12" xfId="0" applyFont="1" applyBorder="1" applyAlignment="1">
      <alignment vertical="top" wrapText="1"/>
    </xf>
    <xf numFmtId="0" fontId="9" fillId="0" borderId="0" xfId="0" applyFont="1" applyBorder="1" applyAlignment="1">
      <alignment vertical="top" wrapText="1"/>
    </xf>
    <xf numFmtId="0" fontId="9" fillId="0" borderId="3" xfId="0" applyFont="1" applyBorder="1" applyAlignment="1">
      <alignment vertical="top" wrapText="1"/>
    </xf>
    <xf numFmtId="0" fontId="9" fillId="0" borderId="44" xfId="0" applyFont="1" applyBorder="1" applyAlignment="1">
      <alignment vertical="top" wrapText="1"/>
    </xf>
    <xf numFmtId="0" fontId="9" fillId="0" borderId="17" xfId="0" applyFont="1" applyBorder="1" applyAlignment="1">
      <alignment vertical="top" wrapText="1"/>
    </xf>
    <xf numFmtId="0" fontId="9" fillId="0" borderId="33" xfId="0" applyFont="1" applyBorder="1" applyAlignment="1">
      <alignment vertical="top" wrapText="1"/>
    </xf>
    <xf numFmtId="0" fontId="6" fillId="0" borderId="22" xfId="0" applyFont="1" applyBorder="1" applyAlignment="1">
      <alignment vertical="top" wrapText="1"/>
    </xf>
    <xf numFmtId="0" fontId="6" fillId="0" borderId="14" xfId="0" applyFont="1" applyBorder="1" applyAlignment="1">
      <alignment vertical="top" wrapText="1"/>
    </xf>
    <xf numFmtId="0" fontId="6" fillId="0" borderId="32" xfId="0" applyFont="1" applyBorder="1" applyAlignment="1">
      <alignment vertical="top" wrapText="1"/>
    </xf>
    <xf numFmtId="0" fontId="6" fillId="0" borderId="12" xfId="0" applyFont="1" applyBorder="1" applyAlignment="1">
      <alignment vertical="top" wrapText="1"/>
    </xf>
    <xf numFmtId="0" fontId="53" fillId="0" borderId="32" xfId="0" applyFont="1" applyBorder="1" applyAlignment="1">
      <alignment horizontal="center" vertical="center"/>
    </xf>
    <xf numFmtId="0" fontId="53" fillId="0" borderId="2" xfId="0" applyFont="1" applyBorder="1" applyAlignment="1">
      <alignment horizontal="center" vertical="center"/>
    </xf>
    <xf numFmtId="0" fontId="1" fillId="7" borderId="9" xfId="0" applyFont="1" applyFill="1" applyBorder="1" applyAlignment="1">
      <alignment vertical="top" wrapText="1"/>
    </xf>
    <xf numFmtId="0" fontId="1" fillId="7" borderId="35" xfId="0" applyFont="1" applyFill="1" applyBorder="1" applyAlignment="1">
      <alignment vertical="top" wrapText="1"/>
    </xf>
    <xf numFmtId="0" fontId="6" fillId="0" borderId="45" xfId="0" applyFont="1" applyBorder="1" applyAlignment="1">
      <alignment vertical="top" wrapText="1"/>
    </xf>
    <xf numFmtId="0" fontId="6" fillId="0" borderId="6" xfId="0" applyFont="1" applyBorder="1" applyAlignment="1">
      <alignment vertical="top" wrapText="1"/>
    </xf>
    <xf numFmtId="0" fontId="6" fillId="0" borderId="2" xfId="0" applyFont="1" applyBorder="1" applyAlignment="1">
      <alignment vertical="top" wrapText="1"/>
    </xf>
    <xf numFmtId="0" fontId="1" fillId="7" borderId="31" xfId="0" applyFont="1" applyFill="1" applyBorder="1" applyAlignment="1">
      <alignment horizontal="center" vertical="center"/>
    </xf>
    <xf numFmtId="0" fontId="1" fillId="7" borderId="24" xfId="0" applyFont="1" applyFill="1" applyBorder="1" applyAlignment="1">
      <alignment horizontal="center" vertical="center"/>
    </xf>
    <xf numFmtId="0" fontId="1" fillId="7" borderId="36" xfId="0" applyFont="1" applyFill="1" applyBorder="1" applyAlignment="1">
      <alignment horizontal="center" vertical="center"/>
    </xf>
    <xf numFmtId="0" fontId="1" fillId="0" borderId="0" xfId="0" applyFont="1" applyAlignment="1">
      <alignment horizontal="center" vertical="center"/>
    </xf>
    <xf numFmtId="0" fontId="6" fillId="0" borderId="44" xfId="0" applyFont="1" applyBorder="1" applyAlignment="1">
      <alignment vertical="top" wrapText="1"/>
    </xf>
    <xf numFmtId="0" fontId="6" fillId="0" borderId="17" xfId="0" applyFont="1" applyBorder="1" applyAlignment="1">
      <alignment vertical="top" wrapText="1"/>
    </xf>
    <xf numFmtId="0" fontId="6" fillId="0" borderId="33" xfId="0" applyFont="1" applyBorder="1" applyAlignment="1">
      <alignment vertical="top" wrapText="1"/>
    </xf>
    <xf numFmtId="0" fontId="53" fillId="0" borderId="38" xfId="0" applyFont="1" applyBorder="1" applyAlignment="1">
      <alignment horizontal="center" vertical="center" wrapText="1"/>
    </xf>
    <xf numFmtId="0" fontId="53" fillId="0" borderId="15" xfId="0" applyFont="1" applyBorder="1" applyAlignment="1">
      <alignment horizontal="center" vertical="center" wrapText="1"/>
    </xf>
    <xf numFmtId="0" fontId="53" fillId="0" borderId="49" xfId="0" applyFont="1" applyBorder="1" applyAlignment="1">
      <alignment horizontal="center" vertical="center" wrapText="1"/>
    </xf>
    <xf numFmtId="0" fontId="53" fillId="0" borderId="48" xfId="0" applyFont="1" applyBorder="1" applyAlignment="1">
      <alignment horizontal="center" vertical="center" wrapText="1"/>
    </xf>
    <xf numFmtId="0" fontId="6" fillId="0" borderId="23" xfId="0" applyFont="1" applyBorder="1" applyAlignment="1">
      <alignment horizontal="left" vertical="top" wrapText="1"/>
    </xf>
    <xf numFmtId="0" fontId="6" fillId="0" borderId="14" xfId="0" applyFont="1" applyBorder="1" applyAlignment="1">
      <alignment horizontal="left" vertical="top" wrapText="1"/>
    </xf>
    <xf numFmtId="0" fontId="6" fillId="0" borderId="32" xfId="0" applyFont="1" applyBorder="1" applyAlignment="1">
      <alignment horizontal="left" vertical="top" wrapText="1"/>
    </xf>
    <xf numFmtId="0" fontId="6" fillId="0" borderId="8" xfId="0" applyFont="1" applyBorder="1" applyAlignment="1">
      <alignment horizontal="left" vertical="top" wrapText="1"/>
    </xf>
    <xf numFmtId="0" fontId="6" fillId="0" borderId="3" xfId="0" applyFont="1" applyBorder="1" applyAlignment="1">
      <alignment horizontal="left" vertical="top" wrapText="1"/>
    </xf>
    <xf numFmtId="0" fontId="6" fillId="0" borderId="9" xfId="0" applyFont="1" applyBorder="1" applyAlignment="1">
      <alignment horizontal="left" vertical="top" wrapText="1"/>
    </xf>
    <xf numFmtId="0" fontId="6" fillId="0" borderId="6" xfId="0" applyFont="1" applyBorder="1" applyAlignment="1">
      <alignment horizontal="left" vertical="top" wrapText="1"/>
    </xf>
    <xf numFmtId="0" fontId="6" fillId="0" borderId="2" xfId="0" applyFont="1" applyBorder="1" applyAlignment="1">
      <alignment horizontal="left" vertical="top" wrapText="1"/>
    </xf>
    <xf numFmtId="0" fontId="53" fillId="0" borderId="39" xfId="0" applyFont="1" applyBorder="1" applyAlignment="1">
      <alignment horizontal="center" vertical="center" wrapText="1"/>
    </xf>
    <xf numFmtId="0" fontId="53" fillId="0" borderId="18" xfId="0" applyFont="1" applyBorder="1" applyAlignment="1">
      <alignment horizontal="center" vertical="center" wrapText="1"/>
    </xf>
    <xf numFmtId="0" fontId="53" fillId="0" borderId="38" xfId="0" applyFont="1" applyBorder="1" applyAlignment="1">
      <alignment horizontal="center" vertical="center" shrinkToFit="1"/>
    </xf>
    <xf numFmtId="0" fontId="53" fillId="0" borderId="15" xfId="0" applyFont="1" applyBorder="1" applyAlignment="1">
      <alignment horizontal="center" vertical="center" shrinkToFit="1"/>
    </xf>
    <xf numFmtId="0" fontId="53" fillId="0" borderId="39" xfId="0" applyFont="1" applyBorder="1" applyAlignment="1">
      <alignment horizontal="center" vertical="center" shrinkToFit="1"/>
    </xf>
    <xf numFmtId="0" fontId="53" fillId="0" borderId="18" xfId="0" applyFont="1" applyBorder="1" applyAlignment="1">
      <alignment horizontal="center" vertical="center" shrinkToFit="1"/>
    </xf>
    <xf numFmtId="0" fontId="1" fillId="0" borderId="17" xfId="0" applyFont="1" applyBorder="1" applyAlignment="1">
      <alignment vertical="top" wrapText="1"/>
    </xf>
    <xf numFmtId="0" fontId="44" fillId="0" borderId="23" xfId="0" applyFont="1" applyBorder="1" applyAlignment="1">
      <alignment horizontal="center" vertical="center" wrapText="1"/>
    </xf>
    <xf numFmtId="0" fontId="55" fillId="0" borderId="8" xfId="0" applyFont="1" applyBorder="1" applyAlignment="1">
      <alignment horizontal="left" vertical="top" shrinkToFit="1"/>
    </xf>
    <xf numFmtId="0" fontId="55" fillId="0" borderId="3" xfId="0" applyFont="1" applyBorder="1" applyAlignment="1">
      <alignment horizontal="left" vertical="top" shrinkToFit="1"/>
    </xf>
    <xf numFmtId="0" fontId="55" fillId="0" borderId="123" xfId="0" applyFont="1" applyBorder="1" applyAlignment="1">
      <alignment horizontal="left" vertical="top" shrinkToFit="1"/>
    </xf>
    <xf numFmtId="0" fontId="55" fillId="0" borderId="124" xfId="0" applyFont="1" applyBorder="1" applyAlignment="1">
      <alignment horizontal="left" vertical="top" shrinkToFit="1"/>
    </xf>
    <xf numFmtId="0" fontId="55" fillId="0" borderId="121" xfId="0" applyFont="1" applyBorder="1" applyAlignment="1">
      <alignment horizontal="left" vertical="center" shrinkToFit="1"/>
    </xf>
    <xf numFmtId="0" fontId="55" fillId="0" borderId="122" xfId="0" applyFont="1" applyBorder="1" applyAlignment="1">
      <alignment horizontal="left" vertical="center" shrinkToFit="1"/>
    </xf>
    <xf numFmtId="0" fontId="22" fillId="0" borderId="121" xfId="0" applyFont="1" applyBorder="1" applyAlignment="1">
      <alignment horizontal="left" vertical="center" shrinkToFit="1"/>
    </xf>
    <xf numFmtId="0" fontId="22" fillId="0" borderId="125" xfId="0" applyFont="1" applyBorder="1" applyAlignment="1">
      <alignment horizontal="left" vertical="center" shrinkToFit="1"/>
    </xf>
    <xf numFmtId="0" fontId="22" fillId="0" borderId="122" xfId="0" applyFont="1" applyBorder="1" applyAlignment="1">
      <alignment horizontal="left" vertical="center" shrinkToFit="1"/>
    </xf>
    <xf numFmtId="0" fontId="14" fillId="0" borderId="0" xfId="0" applyFont="1" applyBorder="1" applyAlignment="1">
      <alignment horizontal="center" vertical="center"/>
    </xf>
    <xf numFmtId="0" fontId="22" fillId="0" borderId="10" xfId="0" applyFont="1" applyBorder="1" applyAlignment="1">
      <alignment horizontal="left" vertical="center" shrinkToFit="1"/>
    </xf>
    <xf numFmtId="0" fontId="22" fillId="0" borderId="4" xfId="0" applyFont="1" applyBorder="1" applyAlignment="1">
      <alignment horizontal="left" vertical="center" shrinkToFit="1"/>
    </xf>
    <xf numFmtId="0" fontId="22" fillId="0" borderId="5" xfId="0" applyFont="1" applyBorder="1" applyAlignment="1">
      <alignment horizontal="left" vertical="center" shrinkToFit="1"/>
    </xf>
    <xf numFmtId="0" fontId="22" fillId="0" borderId="9" xfId="0" applyFont="1" applyBorder="1" applyAlignment="1">
      <alignment horizontal="left" vertical="center" shrinkToFit="1"/>
    </xf>
    <xf numFmtId="0" fontId="22" fillId="0" borderId="6" xfId="0" applyFont="1" applyBorder="1" applyAlignment="1">
      <alignment horizontal="left" vertical="center" shrinkToFit="1"/>
    </xf>
    <xf numFmtId="0" fontId="22" fillId="0" borderId="2" xfId="0" applyFont="1" applyBorder="1" applyAlignment="1">
      <alignment horizontal="left" vertical="center" shrinkToFit="1"/>
    </xf>
    <xf numFmtId="0" fontId="55" fillId="0" borderId="121" xfId="0" applyFont="1" applyBorder="1" applyAlignment="1">
      <alignment horizontal="left" vertical="top" shrinkToFit="1"/>
    </xf>
    <xf numFmtId="0" fontId="55" fillId="0" borderId="122" xfId="0" applyFont="1" applyBorder="1" applyAlignment="1">
      <alignment horizontal="left" vertical="top" shrinkToFit="1"/>
    </xf>
    <xf numFmtId="0" fontId="55" fillId="0" borderId="123" xfId="0" applyFont="1" applyBorder="1" applyAlignment="1">
      <alignment horizontal="left" vertical="center" shrinkToFit="1"/>
    </xf>
    <xf numFmtId="0" fontId="55" fillId="0" borderId="124" xfId="0" applyFont="1" applyBorder="1" applyAlignment="1">
      <alignment horizontal="left" vertical="center" shrinkToFit="1"/>
    </xf>
    <xf numFmtId="0" fontId="55" fillId="0" borderId="9" xfId="0" applyFont="1" applyBorder="1" applyAlignment="1">
      <alignment horizontal="left" vertical="top" shrinkToFit="1"/>
    </xf>
    <xf numFmtId="0" fontId="55" fillId="0" borderId="2" xfId="0" applyFont="1" applyBorder="1" applyAlignment="1">
      <alignment horizontal="left" vertical="top" shrinkToFit="1"/>
    </xf>
    <xf numFmtId="0" fontId="1" fillId="0" borderId="0" xfId="0" applyFont="1" applyAlignment="1">
      <alignment horizontal="left" vertical="top" shrinkToFit="1"/>
    </xf>
    <xf numFmtId="0" fontId="40" fillId="0" borderId="0" xfId="0" applyFont="1" applyAlignment="1">
      <alignment horizontal="left" vertical="center"/>
    </xf>
    <xf numFmtId="0" fontId="6" fillId="0" borderId="0" xfId="0" applyFont="1" applyBorder="1" applyAlignment="1">
      <alignment horizontal="left" vertical="center" shrinkToFit="1"/>
    </xf>
    <xf numFmtId="0" fontId="6" fillId="0" borderId="3" xfId="0" applyFont="1" applyBorder="1" applyAlignment="1">
      <alignment horizontal="left" vertical="center" shrinkToFit="1"/>
    </xf>
    <xf numFmtId="0" fontId="0" fillId="0" borderId="45" xfId="0" applyBorder="1" applyAlignment="1">
      <alignment horizontal="center" vertical="center"/>
    </xf>
    <xf numFmtId="0" fontId="0" fillId="0" borderId="6" xfId="0" applyBorder="1" applyAlignment="1">
      <alignment horizontal="center" vertical="center"/>
    </xf>
    <xf numFmtId="0" fontId="0" fillId="0" borderId="17" xfId="0" applyBorder="1" applyAlignment="1">
      <alignment horizontal="left" vertical="center"/>
    </xf>
    <xf numFmtId="0" fontId="1" fillId="0" borderId="4" xfId="0" applyFont="1" applyBorder="1" applyAlignment="1">
      <alignment vertical="center" wrapText="1"/>
    </xf>
    <xf numFmtId="0" fontId="1" fillId="0" borderId="0" xfId="0" applyFont="1" applyBorder="1" applyAlignment="1">
      <alignment vertical="center" wrapText="1"/>
    </xf>
    <xf numFmtId="0" fontId="14" fillId="0" borderId="0" xfId="0" applyFont="1" applyBorder="1" applyAlignment="1">
      <alignment horizontal="left" vertical="top" wrapText="1"/>
    </xf>
  </cellXfs>
  <cellStyles count="3">
    <cellStyle name="ハイパーリンク" xfId="1" builtinId="8"/>
    <cellStyle name="メモ" xfId="2" builtinId="10"/>
    <cellStyle name="標準" xfId="0" builtinId="0"/>
  </cellStyles>
  <dxfs count="31">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6600CC"/>
      <color rgb="FFFFFFFF"/>
      <color rgb="FFFF6600"/>
      <color rgb="FF99CCFF"/>
      <color rgb="FFDAE3F3"/>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400" b="0" i="0" u="none" strike="noStrike" kern="1200" spc="0" baseline="0">
              <a:solidFill>
                <a:srgbClr val="FFFFFF"/>
              </a:solidFill>
              <a:latin typeface="+mn-lt"/>
              <a:ea typeface="+mn-ea"/>
              <a:cs typeface="+mn-cs"/>
            </a:defRPr>
          </a:pPr>
          <a:endParaRPr lang="ja-JP"/>
        </a:p>
      </c:txPr>
    </c:title>
    <c:autoTitleDeleted val="0"/>
    <c:plotArea>
      <c:layout/>
      <c:barChart>
        <c:barDir val="col"/>
        <c:grouping val="clustered"/>
        <c:varyColors val="0"/>
        <c:ser>
          <c:idx val="0"/>
          <c:order val="0"/>
          <c:tx>
            <c:strRef>
              <c:f>'出力シート（タイムライン）'!$Z$13</c:f>
              <c:strCache>
                <c:ptCount val="1"/>
              </c:strCache>
            </c:strRef>
          </c:tx>
          <c:spPr>
            <a:solidFill>
              <a:srgbClr val="99CCFF">
                <a:alpha val="50000"/>
              </a:srgbClr>
            </a:solidFill>
            <a:ln>
              <a:solidFill>
                <a:schemeClr val="bg1">
                  <a:lumMod val="50000"/>
                </a:schemeClr>
              </a:solidFill>
            </a:ln>
            <a:effectLst/>
          </c:spPr>
          <c:invertIfNegative val="0"/>
          <c:dPt>
            <c:idx val="0"/>
            <c:invertIfNegative val="0"/>
            <c:bubble3D val="0"/>
            <c:spPr>
              <a:solidFill>
                <a:srgbClr val="99CCFF">
                  <a:alpha val="50000"/>
                </a:srgbClr>
              </a:solidFill>
              <a:ln>
                <a:noFill/>
              </a:ln>
              <a:effectLst/>
            </c:spPr>
            <c:extLst>
              <c:ext xmlns:c16="http://schemas.microsoft.com/office/drawing/2014/chart" uri="{C3380CC4-5D6E-409C-BE32-E72D297353CC}">
                <c16:uniqueId val="{00000001-81B5-4EB3-A01F-A6488E10F74A}"/>
              </c:ext>
            </c:extLst>
          </c:dPt>
          <c:val>
            <c:numRef>
              <c:f>'出力シート（タイムライン）'!$C$16</c:f>
              <c:numCache>
                <c:formatCode>General</c:formatCode>
                <c:ptCount val="1"/>
                <c:pt idx="0">
                  <c:v>0</c:v>
                </c:pt>
              </c:numCache>
            </c:numRef>
          </c:val>
          <c:extLst>
            <c:ext xmlns:c16="http://schemas.microsoft.com/office/drawing/2014/chart" uri="{C3380CC4-5D6E-409C-BE32-E72D297353CC}">
              <c16:uniqueId val="{00000002-81B5-4EB3-A01F-A6488E10F74A}"/>
            </c:ext>
          </c:extLst>
        </c:ser>
        <c:dLbls>
          <c:showLegendKey val="0"/>
          <c:showVal val="0"/>
          <c:showCatName val="0"/>
          <c:showSerName val="0"/>
          <c:showPercent val="0"/>
          <c:showBubbleSize val="0"/>
        </c:dLbls>
        <c:gapWidth val="0"/>
        <c:axId val="308678304"/>
        <c:axId val="397077880"/>
      </c:barChart>
      <c:catAx>
        <c:axId val="308678304"/>
        <c:scaling>
          <c:orientation val="minMax"/>
        </c:scaling>
        <c:delete val="1"/>
        <c:axPos val="b"/>
        <c:numFmt formatCode="General" sourceLinked="1"/>
        <c:majorTickMark val="none"/>
        <c:minorTickMark val="none"/>
        <c:tickLblPos val="nextTo"/>
        <c:crossAx val="397077880"/>
        <c:crosses val="autoZero"/>
        <c:auto val="1"/>
        <c:lblAlgn val="ctr"/>
        <c:lblOffset val="100"/>
        <c:noMultiLvlLbl val="0"/>
      </c:catAx>
      <c:valAx>
        <c:axId val="397077880"/>
        <c:scaling>
          <c:orientation val="minMax"/>
          <c:max val="5"/>
        </c:scaling>
        <c:delete val="1"/>
        <c:axPos val="l"/>
        <c:majorGridlines>
          <c:spPr>
            <a:ln w="9525" cap="flat" cmpd="sng" algn="ctr">
              <a:noFill/>
              <a:round/>
            </a:ln>
            <a:effectLst/>
          </c:spPr>
        </c:majorGridlines>
        <c:numFmt formatCode="General" sourceLinked="1"/>
        <c:majorTickMark val="none"/>
        <c:minorTickMark val="none"/>
        <c:tickLblPos val="high"/>
        <c:crossAx val="308678304"/>
        <c:crosses val="autoZero"/>
        <c:crossBetween val="between"/>
        <c:majorUnit val="1"/>
      </c:valAx>
      <c:spPr>
        <a:noFill/>
        <a:ln>
          <a:noFill/>
        </a:ln>
        <a:effectLst/>
      </c:spPr>
    </c:plotArea>
    <c:plotVisOnly val="1"/>
    <c:dispBlanksAs val="gap"/>
    <c:showDLblsOverMax val="0"/>
  </c:chart>
  <c:spPr>
    <a:noFill/>
    <a:ln w="9525" cap="flat" cmpd="sng" algn="ctr">
      <a:noFill/>
      <a:round/>
    </a:ln>
    <a:effectLst/>
  </c:spPr>
  <c:txPr>
    <a:bodyPr/>
    <a:lstStyle/>
    <a:p>
      <a:pPr>
        <a:defRPr>
          <a:solidFill>
            <a:srgbClr val="FFFFFF"/>
          </a:solidFill>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checked="Checked" fmlaLink="$S$172" lockText="1" noThreeD="1"/>
</file>

<file path=xl/ctrlProps/ctrlProp10.xml><?xml version="1.0" encoding="utf-8"?>
<formControlPr xmlns="http://schemas.microsoft.com/office/spreadsheetml/2009/9/main" objectType="CheckBox" checked="Checked" fmlaLink="$S$162" lockText="1" noThreeD="1"/>
</file>

<file path=xl/ctrlProps/ctrlProp100.xml><?xml version="1.0" encoding="utf-8"?>
<formControlPr xmlns="http://schemas.microsoft.com/office/spreadsheetml/2009/9/main" objectType="CheckBox" checked="Checked" fmlaLink="$T$162" lockText="1" noThreeD="1"/>
</file>

<file path=xl/ctrlProps/ctrlProp101.xml><?xml version="1.0" encoding="utf-8"?>
<formControlPr xmlns="http://schemas.microsoft.com/office/spreadsheetml/2009/9/main" objectType="CheckBox" fmlaLink="$T$166" lockText="1" noThreeD="1"/>
</file>

<file path=xl/ctrlProps/ctrlProp102.xml><?xml version="1.0" encoding="utf-8"?>
<formControlPr xmlns="http://schemas.microsoft.com/office/spreadsheetml/2009/9/main" objectType="CheckBox" checked="Checked" fmlaLink="$U$171" lockText="1" noThreeD="1"/>
</file>

<file path=xl/ctrlProps/ctrlProp103.xml><?xml version="1.0" encoding="utf-8"?>
<formControlPr xmlns="http://schemas.microsoft.com/office/spreadsheetml/2009/9/main" objectType="CheckBox" fmlaLink="$T$167" lockText="1" noThreeD="1"/>
</file>

<file path=xl/ctrlProps/ctrlProp104.xml><?xml version="1.0" encoding="utf-8"?>
<formControlPr xmlns="http://schemas.microsoft.com/office/spreadsheetml/2009/9/main" objectType="CheckBox" fmlaLink="$T$168" lockText="1" noThreeD="1"/>
</file>

<file path=xl/ctrlProps/ctrlProp105.xml><?xml version="1.0" encoding="utf-8"?>
<formControlPr xmlns="http://schemas.microsoft.com/office/spreadsheetml/2009/9/main" objectType="CheckBox" fmlaLink="$T$169" lockText="1" noThreeD="1"/>
</file>

<file path=xl/ctrlProps/ctrlProp106.xml><?xml version="1.0" encoding="utf-8"?>
<formControlPr xmlns="http://schemas.microsoft.com/office/spreadsheetml/2009/9/main" objectType="CheckBox" checked="Checked" fmlaLink="$S$223" lockText="1" noThreeD="1"/>
</file>

<file path=xl/ctrlProps/ctrlProp107.xml><?xml version="1.0" encoding="utf-8"?>
<formControlPr xmlns="http://schemas.microsoft.com/office/spreadsheetml/2009/9/main" objectType="CheckBox" checked="Checked" fmlaLink="$T$223" lockText="1" noThreeD="1"/>
</file>

<file path=xl/ctrlProps/ctrlProp108.xml><?xml version="1.0" encoding="utf-8"?>
<formControlPr xmlns="http://schemas.microsoft.com/office/spreadsheetml/2009/9/main" objectType="CheckBox" checked="Checked" fmlaLink="$U$223" lockText="1" noThreeD="1"/>
</file>

<file path=xl/ctrlProps/ctrlProp109.xml><?xml version="1.0" encoding="utf-8"?>
<formControlPr xmlns="http://schemas.microsoft.com/office/spreadsheetml/2009/9/main" objectType="CheckBox" checked="Checked" fmlaLink="$S$224" lockText="1" noThreeD="1"/>
</file>

<file path=xl/ctrlProps/ctrlProp11.xml><?xml version="1.0" encoding="utf-8"?>
<formControlPr xmlns="http://schemas.microsoft.com/office/spreadsheetml/2009/9/main" objectType="CheckBox" checked="Checked" fmlaLink="$T$172" lockText="1" noThreeD="1"/>
</file>

<file path=xl/ctrlProps/ctrlProp110.xml><?xml version="1.0" encoding="utf-8"?>
<formControlPr xmlns="http://schemas.microsoft.com/office/spreadsheetml/2009/9/main" objectType="CheckBox" fmlaLink="$T$224" lockText="1" noThreeD="1"/>
</file>

<file path=xl/ctrlProps/ctrlProp111.xml><?xml version="1.0" encoding="utf-8"?>
<formControlPr xmlns="http://schemas.microsoft.com/office/spreadsheetml/2009/9/main" objectType="CheckBox" fmlaLink="$U$224" lockText="1" noThreeD="1"/>
</file>

<file path=xl/ctrlProps/ctrlProp112.xml><?xml version="1.0" encoding="utf-8"?>
<formControlPr xmlns="http://schemas.microsoft.com/office/spreadsheetml/2009/9/main" objectType="CheckBox" fmlaLink="$T$225" lockText="1" noThreeD="1"/>
</file>

<file path=xl/ctrlProps/ctrlProp113.xml><?xml version="1.0" encoding="utf-8"?>
<formControlPr xmlns="http://schemas.microsoft.com/office/spreadsheetml/2009/9/main" objectType="CheckBox" fmlaLink="$U$225" lockText="1" noThreeD="1"/>
</file>

<file path=xl/ctrlProps/ctrlProp114.xml><?xml version="1.0" encoding="utf-8"?>
<formControlPr xmlns="http://schemas.microsoft.com/office/spreadsheetml/2009/9/main" objectType="CheckBox" fmlaLink="$S$227" lockText="1" noThreeD="1"/>
</file>

<file path=xl/ctrlProps/ctrlProp115.xml><?xml version="1.0" encoding="utf-8"?>
<formControlPr xmlns="http://schemas.microsoft.com/office/spreadsheetml/2009/9/main" objectType="CheckBox" fmlaLink="$T$227" lockText="1" noThreeD="1"/>
</file>

<file path=xl/ctrlProps/ctrlProp116.xml><?xml version="1.0" encoding="utf-8"?>
<formControlPr xmlns="http://schemas.microsoft.com/office/spreadsheetml/2009/9/main" objectType="CheckBox" fmlaLink="$U$227" lockText="1" noThreeD="1"/>
</file>

<file path=xl/ctrlProps/ctrlProp117.xml><?xml version="1.0" encoding="utf-8"?>
<formControlPr xmlns="http://schemas.microsoft.com/office/spreadsheetml/2009/9/main" objectType="CheckBox" fmlaLink="$S$228" lockText="1" noThreeD="1"/>
</file>

<file path=xl/ctrlProps/ctrlProp118.xml><?xml version="1.0" encoding="utf-8"?>
<formControlPr xmlns="http://schemas.microsoft.com/office/spreadsheetml/2009/9/main" objectType="CheckBox" fmlaLink="$T$228" lockText="1" noThreeD="1"/>
</file>

<file path=xl/ctrlProps/ctrlProp119.xml><?xml version="1.0" encoding="utf-8"?>
<formControlPr xmlns="http://schemas.microsoft.com/office/spreadsheetml/2009/9/main" objectType="CheckBox" fmlaLink="$U$228" lockText="1" noThreeD="1"/>
</file>

<file path=xl/ctrlProps/ctrlProp12.xml><?xml version="1.0" encoding="utf-8"?>
<formControlPr xmlns="http://schemas.microsoft.com/office/spreadsheetml/2009/9/main" objectType="CheckBox" fmlaLink="$T$178" lockText="1" noThreeD="1"/>
</file>

<file path=xl/ctrlProps/ctrlProp120.xml><?xml version="1.0" encoding="utf-8"?>
<formControlPr xmlns="http://schemas.microsoft.com/office/spreadsheetml/2009/9/main" objectType="CheckBox" fmlaLink="$S$229" lockText="1" noThreeD="1"/>
</file>

<file path=xl/ctrlProps/ctrlProp121.xml><?xml version="1.0" encoding="utf-8"?>
<formControlPr xmlns="http://schemas.microsoft.com/office/spreadsheetml/2009/9/main" objectType="CheckBox" fmlaLink="$T$229" lockText="1" noThreeD="1"/>
</file>

<file path=xl/ctrlProps/ctrlProp122.xml><?xml version="1.0" encoding="utf-8"?>
<formControlPr xmlns="http://schemas.microsoft.com/office/spreadsheetml/2009/9/main" objectType="CheckBox" fmlaLink="$U$229" lockText="1" noThreeD="1"/>
</file>

<file path=xl/ctrlProps/ctrlProp123.xml><?xml version="1.0" encoding="utf-8"?>
<formControlPr xmlns="http://schemas.microsoft.com/office/spreadsheetml/2009/9/main" objectType="CheckBox" fmlaLink="$S$225" lockText="1" noThreeD="1"/>
</file>

<file path=xl/ctrlProps/ctrlProp124.xml><?xml version="1.0" encoding="utf-8"?>
<formControlPr xmlns="http://schemas.microsoft.com/office/spreadsheetml/2009/9/main" objectType="CheckBox" checked="Checked" fmlaLink="$S$163" lockText="1" noThreeD="1"/>
</file>

<file path=xl/ctrlProps/ctrlProp125.xml><?xml version="1.0" encoding="utf-8"?>
<formControlPr xmlns="http://schemas.microsoft.com/office/spreadsheetml/2009/9/main" objectType="CheckBox" fmlaLink="$U$163" lockText="1" noThreeD="1"/>
</file>

<file path=xl/ctrlProps/ctrlProp126.xml><?xml version="1.0" encoding="utf-8"?>
<formControlPr xmlns="http://schemas.microsoft.com/office/spreadsheetml/2009/9/main" objectType="CheckBox" fmlaLink="$T$163" lockText="1" noThreeD="1"/>
</file>

<file path=xl/ctrlProps/ctrlProp127.xml><?xml version="1.0" encoding="utf-8"?>
<formControlPr xmlns="http://schemas.microsoft.com/office/spreadsheetml/2009/9/main" objectType="CheckBox" fmlaLink="$S$164" lockText="1" noThreeD="1"/>
</file>

<file path=xl/ctrlProps/ctrlProp128.xml><?xml version="1.0" encoding="utf-8"?>
<formControlPr xmlns="http://schemas.microsoft.com/office/spreadsheetml/2009/9/main" objectType="CheckBox" fmlaLink="$U$164" lockText="1" noThreeD="1"/>
</file>

<file path=xl/ctrlProps/ctrlProp129.xml><?xml version="1.0" encoding="utf-8"?>
<formControlPr xmlns="http://schemas.microsoft.com/office/spreadsheetml/2009/9/main" objectType="CheckBox" fmlaLink="$T$164" lockText="1" noThreeD="1"/>
</file>

<file path=xl/ctrlProps/ctrlProp13.xml><?xml version="1.0" encoding="utf-8"?>
<formControlPr xmlns="http://schemas.microsoft.com/office/spreadsheetml/2009/9/main" objectType="CheckBox" fmlaLink="$T$179" lockText="1" noThreeD="1"/>
</file>

<file path=xl/ctrlProps/ctrlProp130.xml><?xml version="1.0" encoding="utf-8"?>
<formControlPr xmlns="http://schemas.microsoft.com/office/spreadsheetml/2009/9/main" objectType="CheckBox" fmlaLink="$U$165" lockText="1" noThreeD="1"/>
</file>

<file path=xl/ctrlProps/ctrlProp131.xml><?xml version="1.0" encoding="utf-8"?>
<formControlPr xmlns="http://schemas.microsoft.com/office/spreadsheetml/2009/9/main" objectType="CheckBox" fmlaLink="$T$165" lockText="1" noThreeD="1"/>
</file>

<file path=xl/ctrlProps/ctrlProp132.xml><?xml version="1.0" encoding="utf-8"?>
<formControlPr xmlns="http://schemas.microsoft.com/office/spreadsheetml/2009/9/main" objectType="CheckBox" fmlaLink="$S$165" lockText="1" noThreeD="1"/>
</file>

<file path=xl/ctrlProps/ctrlProp133.xml><?xml version="1.0" encoding="utf-8"?>
<formControlPr xmlns="http://schemas.microsoft.com/office/spreadsheetml/2009/9/main" objectType="CheckBox" checked="Checked" fmlaLink="$S$173" lockText="1" noThreeD="1"/>
</file>

<file path=xl/ctrlProps/ctrlProp134.xml><?xml version="1.0" encoding="utf-8"?>
<formControlPr xmlns="http://schemas.microsoft.com/office/spreadsheetml/2009/9/main" objectType="CheckBox" fmlaLink="$S$174" lockText="1" noThreeD="1"/>
</file>

<file path=xl/ctrlProps/ctrlProp135.xml><?xml version="1.0" encoding="utf-8"?>
<formControlPr xmlns="http://schemas.microsoft.com/office/spreadsheetml/2009/9/main" objectType="CheckBox" checked="Checked" fmlaLink="$S$175" lockText="1" noThreeD="1"/>
</file>

<file path=xl/ctrlProps/ctrlProp136.xml><?xml version="1.0" encoding="utf-8"?>
<formControlPr xmlns="http://schemas.microsoft.com/office/spreadsheetml/2009/9/main" objectType="CheckBox" fmlaLink="$S$176" lockText="1" noThreeD="1"/>
</file>

<file path=xl/ctrlProps/ctrlProp137.xml><?xml version="1.0" encoding="utf-8"?>
<formControlPr xmlns="http://schemas.microsoft.com/office/spreadsheetml/2009/9/main" objectType="CheckBox" checked="Checked" fmlaLink="$T$173" lockText="1" noThreeD="1"/>
</file>

<file path=xl/ctrlProps/ctrlProp138.xml><?xml version="1.0" encoding="utf-8"?>
<formControlPr xmlns="http://schemas.microsoft.com/office/spreadsheetml/2009/9/main" objectType="CheckBox" checked="Checked" fmlaLink="$T$174" lockText="1" noThreeD="1"/>
</file>

<file path=xl/ctrlProps/ctrlProp139.xml><?xml version="1.0" encoding="utf-8"?>
<formControlPr xmlns="http://schemas.microsoft.com/office/spreadsheetml/2009/9/main" objectType="CheckBox" checked="Checked" fmlaLink="$T$175" lockText="1" noThreeD="1"/>
</file>

<file path=xl/ctrlProps/ctrlProp14.xml><?xml version="1.0" encoding="utf-8"?>
<formControlPr xmlns="http://schemas.microsoft.com/office/spreadsheetml/2009/9/main" objectType="CheckBox" fmlaLink="$T$180" lockText="1" noThreeD="1"/>
</file>

<file path=xl/ctrlProps/ctrlProp140.xml><?xml version="1.0" encoding="utf-8"?>
<formControlPr xmlns="http://schemas.microsoft.com/office/spreadsheetml/2009/9/main" objectType="CheckBox" checked="Checked" fmlaLink="$T$176" lockText="1" noThreeD="1"/>
</file>

<file path=xl/ctrlProps/ctrlProp141.xml><?xml version="1.0" encoding="utf-8"?>
<formControlPr xmlns="http://schemas.microsoft.com/office/spreadsheetml/2009/9/main" objectType="CheckBox" fmlaLink="$U$173" lockText="1" noThreeD="1"/>
</file>

<file path=xl/ctrlProps/ctrlProp142.xml><?xml version="1.0" encoding="utf-8"?>
<formControlPr xmlns="http://schemas.microsoft.com/office/spreadsheetml/2009/9/main" objectType="CheckBox" fmlaLink="$U$174" lockText="1" noThreeD="1"/>
</file>

<file path=xl/ctrlProps/ctrlProp143.xml><?xml version="1.0" encoding="utf-8"?>
<formControlPr xmlns="http://schemas.microsoft.com/office/spreadsheetml/2009/9/main" objectType="CheckBox" fmlaLink="$U$175" lockText="1" noThreeD="1"/>
</file>

<file path=xl/ctrlProps/ctrlProp144.xml><?xml version="1.0" encoding="utf-8"?>
<formControlPr xmlns="http://schemas.microsoft.com/office/spreadsheetml/2009/9/main" objectType="CheckBox" fmlaLink="$U$176" lockText="1" noThreeD="1"/>
</file>

<file path=xl/ctrlProps/ctrlProp145.xml><?xml version="1.0" encoding="utf-8"?>
<formControlPr xmlns="http://schemas.microsoft.com/office/spreadsheetml/2009/9/main" objectType="CheckBox" fmlaLink="$S$177" lockText="1" noThreeD="1"/>
</file>

<file path=xl/ctrlProps/ctrlProp146.xml><?xml version="1.0" encoding="utf-8"?>
<formControlPr xmlns="http://schemas.microsoft.com/office/spreadsheetml/2009/9/main" objectType="CheckBox" checked="Checked" fmlaLink="$T$177" lockText="1" noThreeD="1"/>
</file>

<file path=xl/ctrlProps/ctrlProp147.xml><?xml version="1.0" encoding="utf-8"?>
<formControlPr xmlns="http://schemas.microsoft.com/office/spreadsheetml/2009/9/main" objectType="CheckBox" fmlaLink="$U$177" lockText="1" noThreeD="1"/>
</file>

<file path=xl/ctrlProps/ctrlProp148.xml><?xml version="1.0" encoding="utf-8"?>
<formControlPr xmlns="http://schemas.microsoft.com/office/spreadsheetml/2009/9/main" objectType="CheckBox" fmlaLink="$S$190" lockText="1" noThreeD="1"/>
</file>

<file path=xl/ctrlProps/ctrlProp149.xml><?xml version="1.0" encoding="utf-8"?>
<formControlPr xmlns="http://schemas.microsoft.com/office/spreadsheetml/2009/9/main" objectType="CheckBox" fmlaLink="$S$191" lockText="1" noThreeD="1"/>
</file>

<file path=xl/ctrlProps/ctrlProp15.xml><?xml version="1.0" encoding="utf-8"?>
<formControlPr xmlns="http://schemas.microsoft.com/office/spreadsheetml/2009/9/main" objectType="CheckBox" fmlaLink="$T$181" lockText="1" noThreeD="1"/>
</file>

<file path=xl/ctrlProps/ctrlProp150.xml><?xml version="1.0" encoding="utf-8"?>
<formControlPr xmlns="http://schemas.microsoft.com/office/spreadsheetml/2009/9/main" objectType="CheckBox" fmlaLink="$S$192" lockText="1" noThreeD="1"/>
</file>

<file path=xl/ctrlProps/ctrlProp151.xml><?xml version="1.0" encoding="utf-8"?>
<formControlPr xmlns="http://schemas.microsoft.com/office/spreadsheetml/2009/9/main" objectType="CheckBox" fmlaLink="$S$193" lockText="1" noThreeD="1"/>
</file>

<file path=xl/ctrlProps/ctrlProp152.xml><?xml version="1.0" encoding="utf-8"?>
<formControlPr xmlns="http://schemas.microsoft.com/office/spreadsheetml/2009/9/main" objectType="CheckBox" fmlaLink="$S$194" lockText="1" noThreeD="1"/>
</file>

<file path=xl/ctrlProps/ctrlProp153.xml><?xml version="1.0" encoding="utf-8"?>
<formControlPr xmlns="http://schemas.microsoft.com/office/spreadsheetml/2009/9/main" objectType="CheckBox" checked="Checked" fmlaLink="$T$190" lockText="1" noThreeD="1"/>
</file>

<file path=xl/ctrlProps/ctrlProp154.xml><?xml version="1.0" encoding="utf-8"?>
<formControlPr xmlns="http://schemas.microsoft.com/office/spreadsheetml/2009/9/main" objectType="CheckBox" checked="Checked" fmlaLink="$T$191" lockText="1" noThreeD="1"/>
</file>

<file path=xl/ctrlProps/ctrlProp155.xml><?xml version="1.0" encoding="utf-8"?>
<formControlPr xmlns="http://schemas.microsoft.com/office/spreadsheetml/2009/9/main" objectType="CheckBox" checked="Checked" fmlaLink="$T$192" lockText="1" noThreeD="1"/>
</file>

<file path=xl/ctrlProps/ctrlProp156.xml><?xml version="1.0" encoding="utf-8"?>
<formControlPr xmlns="http://schemas.microsoft.com/office/spreadsheetml/2009/9/main" objectType="CheckBox" checked="Checked" fmlaLink="$T$193" lockText="1" noThreeD="1"/>
</file>

<file path=xl/ctrlProps/ctrlProp157.xml><?xml version="1.0" encoding="utf-8"?>
<formControlPr xmlns="http://schemas.microsoft.com/office/spreadsheetml/2009/9/main" objectType="CheckBox" checked="Checked" fmlaLink="$T$194" lockText="1" noThreeD="1"/>
</file>

<file path=xl/ctrlProps/ctrlProp158.xml><?xml version="1.0" encoding="utf-8"?>
<formControlPr xmlns="http://schemas.microsoft.com/office/spreadsheetml/2009/9/main" objectType="CheckBox" fmlaLink="$U$189" lockText="1" noThreeD="1"/>
</file>

<file path=xl/ctrlProps/ctrlProp159.xml><?xml version="1.0" encoding="utf-8"?>
<formControlPr xmlns="http://schemas.microsoft.com/office/spreadsheetml/2009/9/main" objectType="CheckBox" fmlaLink="$U$190" lockText="1" noThreeD="1"/>
</file>

<file path=xl/ctrlProps/ctrlProp16.xml><?xml version="1.0" encoding="utf-8"?>
<formControlPr xmlns="http://schemas.microsoft.com/office/spreadsheetml/2009/9/main" objectType="CheckBox" fmlaLink="$T$182" lockText="1" noThreeD="1"/>
</file>

<file path=xl/ctrlProps/ctrlProp160.xml><?xml version="1.0" encoding="utf-8"?>
<formControlPr xmlns="http://schemas.microsoft.com/office/spreadsheetml/2009/9/main" objectType="CheckBox" fmlaLink="$U$191" lockText="1" noThreeD="1"/>
</file>

<file path=xl/ctrlProps/ctrlProp161.xml><?xml version="1.0" encoding="utf-8"?>
<formControlPr xmlns="http://schemas.microsoft.com/office/spreadsheetml/2009/9/main" objectType="CheckBox" fmlaLink="$U$192" lockText="1" noThreeD="1"/>
</file>

<file path=xl/ctrlProps/ctrlProp162.xml><?xml version="1.0" encoding="utf-8"?>
<formControlPr xmlns="http://schemas.microsoft.com/office/spreadsheetml/2009/9/main" objectType="CheckBox" fmlaLink="$U$193" lockText="1" noThreeD="1"/>
</file>

<file path=xl/ctrlProps/ctrlProp163.xml><?xml version="1.0" encoding="utf-8"?>
<formControlPr xmlns="http://schemas.microsoft.com/office/spreadsheetml/2009/9/main" objectType="CheckBox" fmlaLink="$U$194" lockText="1" noThreeD="1"/>
</file>

<file path=xl/ctrlProps/ctrlProp164.xml><?xml version="1.0" encoding="utf-8"?>
<formControlPr xmlns="http://schemas.microsoft.com/office/spreadsheetml/2009/9/main" objectType="CheckBox" checked="Checked" fmlaLink="$S$213" lockText="1" noThreeD="1"/>
</file>

<file path=xl/ctrlProps/ctrlProp165.xml><?xml version="1.0" encoding="utf-8"?>
<formControlPr xmlns="http://schemas.microsoft.com/office/spreadsheetml/2009/9/main" objectType="CheckBox" checked="Checked" fmlaLink="$T$213" lockText="1" noThreeD="1"/>
</file>

<file path=xl/ctrlProps/ctrlProp166.xml><?xml version="1.0" encoding="utf-8"?>
<formControlPr xmlns="http://schemas.microsoft.com/office/spreadsheetml/2009/9/main" objectType="CheckBox" fmlaLink="$U$213" lockText="1" noThreeD="1"/>
</file>

<file path=xl/ctrlProps/ctrlProp167.xml><?xml version="1.0" encoding="utf-8"?>
<formControlPr xmlns="http://schemas.microsoft.com/office/spreadsheetml/2009/9/main" objectType="CheckBox" fmlaLink="$S$214" lockText="1" noThreeD="1"/>
</file>

<file path=xl/ctrlProps/ctrlProp168.xml><?xml version="1.0" encoding="utf-8"?>
<formControlPr xmlns="http://schemas.microsoft.com/office/spreadsheetml/2009/9/main" objectType="CheckBox" checked="Checked" fmlaLink="$T$214" lockText="1" noThreeD="1"/>
</file>

<file path=xl/ctrlProps/ctrlProp169.xml><?xml version="1.0" encoding="utf-8"?>
<formControlPr xmlns="http://schemas.microsoft.com/office/spreadsheetml/2009/9/main" objectType="CheckBox" fmlaLink="$U$214" lockText="1" noThreeD="1"/>
</file>

<file path=xl/ctrlProps/ctrlProp17.xml><?xml version="1.0" encoding="utf-8"?>
<formControlPr xmlns="http://schemas.microsoft.com/office/spreadsheetml/2009/9/main" objectType="CheckBox" fmlaLink="$T$183" lockText="1" noThreeD="1"/>
</file>

<file path=xl/ctrlProps/ctrlProp170.xml><?xml version="1.0" encoding="utf-8"?>
<formControlPr xmlns="http://schemas.microsoft.com/office/spreadsheetml/2009/9/main" objectType="CheckBox" checked="Checked" fmlaLink="$S$215" lockText="1" noThreeD="1"/>
</file>

<file path=xl/ctrlProps/ctrlProp171.xml><?xml version="1.0" encoding="utf-8"?>
<formControlPr xmlns="http://schemas.microsoft.com/office/spreadsheetml/2009/9/main" objectType="CheckBox" checked="Checked" fmlaLink="$T$215" lockText="1" noThreeD="1"/>
</file>

<file path=xl/ctrlProps/ctrlProp172.xml><?xml version="1.0" encoding="utf-8"?>
<formControlPr xmlns="http://schemas.microsoft.com/office/spreadsheetml/2009/9/main" objectType="CheckBox" fmlaLink="$U$215" lockText="1" noThreeD="1"/>
</file>

<file path=xl/ctrlProps/ctrlProp173.xml><?xml version="1.0" encoding="utf-8"?>
<formControlPr xmlns="http://schemas.microsoft.com/office/spreadsheetml/2009/9/main" objectType="CheckBox" checked="Checked" fmlaLink="$S$216" lockText="1" noThreeD="1"/>
</file>

<file path=xl/ctrlProps/ctrlProp174.xml><?xml version="1.0" encoding="utf-8"?>
<formControlPr xmlns="http://schemas.microsoft.com/office/spreadsheetml/2009/9/main" objectType="CheckBox" fmlaLink="$T$216" lockText="1" noThreeD="1"/>
</file>

<file path=xl/ctrlProps/ctrlProp175.xml><?xml version="1.0" encoding="utf-8"?>
<formControlPr xmlns="http://schemas.microsoft.com/office/spreadsheetml/2009/9/main" objectType="CheckBox" fmlaLink="$U$216" lockText="1" noThreeD="1"/>
</file>

<file path=xl/ctrlProps/ctrlProp176.xml><?xml version="1.0" encoding="utf-8"?>
<formControlPr xmlns="http://schemas.microsoft.com/office/spreadsheetml/2009/9/main" objectType="CheckBox" fmlaLink="$S$217" lockText="1" noThreeD="1"/>
</file>

<file path=xl/ctrlProps/ctrlProp177.xml><?xml version="1.0" encoding="utf-8"?>
<formControlPr xmlns="http://schemas.microsoft.com/office/spreadsheetml/2009/9/main" objectType="CheckBox" fmlaLink="$T$217" lockText="1" noThreeD="1"/>
</file>

<file path=xl/ctrlProps/ctrlProp178.xml><?xml version="1.0" encoding="utf-8"?>
<formControlPr xmlns="http://schemas.microsoft.com/office/spreadsheetml/2009/9/main" objectType="CheckBox" fmlaLink="$U$217" lockText="1" noThreeD="1"/>
</file>

<file path=xl/ctrlProps/ctrlProp179.xml><?xml version="1.0" encoding="utf-8"?>
<formControlPr xmlns="http://schemas.microsoft.com/office/spreadsheetml/2009/9/main" objectType="CheckBox" fmlaLink="$S$204" lockText="1" noThreeD="1"/>
</file>

<file path=xl/ctrlProps/ctrlProp18.xml><?xml version="1.0" encoding="utf-8"?>
<formControlPr xmlns="http://schemas.microsoft.com/office/spreadsheetml/2009/9/main" objectType="CheckBox" fmlaLink="$T$184" lockText="1" noThreeD="1"/>
</file>

<file path=xl/ctrlProps/ctrlProp180.xml><?xml version="1.0" encoding="utf-8"?>
<formControlPr xmlns="http://schemas.microsoft.com/office/spreadsheetml/2009/9/main" objectType="CheckBox" fmlaLink="$T$204" lockText="1" noThreeD="1"/>
</file>

<file path=xl/ctrlProps/ctrlProp181.xml><?xml version="1.0" encoding="utf-8"?>
<formControlPr xmlns="http://schemas.microsoft.com/office/spreadsheetml/2009/9/main" objectType="CheckBox" fmlaLink="$U$204" lockText="1" noThreeD="1"/>
</file>

<file path=xl/ctrlProps/ctrlProp182.xml><?xml version="1.0" encoding="utf-8"?>
<formControlPr xmlns="http://schemas.microsoft.com/office/spreadsheetml/2009/9/main" objectType="CheckBox" fmlaLink="$S$205" lockText="1" noThreeD="1"/>
</file>

<file path=xl/ctrlProps/ctrlProp183.xml><?xml version="1.0" encoding="utf-8"?>
<formControlPr xmlns="http://schemas.microsoft.com/office/spreadsheetml/2009/9/main" objectType="CheckBox" fmlaLink="$T$205" lockText="1" noThreeD="1"/>
</file>

<file path=xl/ctrlProps/ctrlProp184.xml><?xml version="1.0" encoding="utf-8"?>
<formControlPr xmlns="http://schemas.microsoft.com/office/spreadsheetml/2009/9/main" objectType="CheckBox" fmlaLink="$U$205" lockText="1" noThreeD="1"/>
</file>

<file path=xl/ctrlProps/ctrlProp185.xml><?xml version="1.0" encoding="utf-8"?>
<formControlPr xmlns="http://schemas.microsoft.com/office/spreadsheetml/2009/9/main" objectType="CheckBox" fmlaLink="$S$206" lockText="1" noThreeD="1"/>
</file>

<file path=xl/ctrlProps/ctrlProp186.xml><?xml version="1.0" encoding="utf-8"?>
<formControlPr xmlns="http://schemas.microsoft.com/office/spreadsheetml/2009/9/main" objectType="CheckBox" fmlaLink="$T$206" lockText="1" noThreeD="1"/>
</file>

<file path=xl/ctrlProps/ctrlProp187.xml><?xml version="1.0" encoding="utf-8"?>
<formControlPr xmlns="http://schemas.microsoft.com/office/spreadsheetml/2009/9/main" objectType="CheckBox" fmlaLink="$U$206" lockText="1" noThreeD="1"/>
</file>

<file path=xl/ctrlProps/ctrlProp188.xml><?xml version="1.0" encoding="utf-8"?>
<formControlPr xmlns="http://schemas.microsoft.com/office/spreadsheetml/2009/9/main" objectType="CheckBox" fmlaLink="$S$207" lockText="1" noThreeD="1"/>
</file>

<file path=xl/ctrlProps/ctrlProp189.xml><?xml version="1.0" encoding="utf-8"?>
<formControlPr xmlns="http://schemas.microsoft.com/office/spreadsheetml/2009/9/main" objectType="CheckBox" checked="Checked" fmlaLink="$T$207" lockText="1" noThreeD="1"/>
</file>

<file path=xl/ctrlProps/ctrlProp19.xml><?xml version="1.0" encoding="utf-8"?>
<formControlPr xmlns="http://schemas.microsoft.com/office/spreadsheetml/2009/9/main" objectType="CheckBox" fmlaLink="$U$172" lockText="1" noThreeD="1"/>
</file>

<file path=xl/ctrlProps/ctrlProp190.xml><?xml version="1.0" encoding="utf-8"?>
<formControlPr xmlns="http://schemas.microsoft.com/office/spreadsheetml/2009/9/main" objectType="CheckBox" fmlaLink="$U$207" lockText="1" noThreeD="1"/>
</file>

<file path=xl/ctrlProps/ctrlProp191.xml><?xml version="1.0" encoding="utf-8"?>
<formControlPr xmlns="http://schemas.microsoft.com/office/spreadsheetml/2009/9/main" objectType="CheckBox" fmlaLink="$S$208" lockText="1" noThreeD="1"/>
</file>

<file path=xl/ctrlProps/ctrlProp192.xml><?xml version="1.0" encoding="utf-8"?>
<formControlPr xmlns="http://schemas.microsoft.com/office/spreadsheetml/2009/9/main" objectType="CheckBox" fmlaLink="$T$208" lockText="1" noThreeD="1"/>
</file>

<file path=xl/ctrlProps/ctrlProp193.xml><?xml version="1.0" encoding="utf-8"?>
<formControlPr xmlns="http://schemas.microsoft.com/office/spreadsheetml/2009/9/main" objectType="CheckBox" fmlaLink="$U$208" lockText="1" noThreeD="1"/>
</file>

<file path=xl/ctrlProps/ctrlProp194.xml><?xml version="1.0" encoding="utf-8"?>
<formControlPr xmlns="http://schemas.microsoft.com/office/spreadsheetml/2009/9/main" objectType="CheckBox" fmlaLink="$U$209" lockText="1" noThreeD="1"/>
</file>

<file path=xl/ctrlProps/ctrlProp195.xml><?xml version="1.0" encoding="utf-8"?>
<formControlPr xmlns="http://schemas.microsoft.com/office/spreadsheetml/2009/9/main" objectType="CheckBox" fmlaLink="$T$226" lockText="1" noThreeD="1"/>
</file>

<file path=xl/ctrlProps/ctrlProp196.xml><?xml version="1.0" encoding="utf-8"?>
<formControlPr xmlns="http://schemas.microsoft.com/office/spreadsheetml/2009/9/main" objectType="CheckBox" fmlaLink="$U$226" lockText="1" noThreeD="1"/>
</file>

<file path=xl/ctrlProps/ctrlProp197.xml><?xml version="1.0" encoding="utf-8"?>
<formControlPr xmlns="http://schemas.microsoft.com/office/spreadsheetml/2009/9/main" objectType="CheckBox" fmlaLink="$S$226" lockText="1" noThreeD="1"/>
</file>

<file path=xl/ctrlProps/ctrlProp198.xml><?xml version="1.0" encoding="utf-8"?>
<formControlPr xmlns="http://schemas.microsoft.com/office/spreadsheetml/2009/9/main" objectType="CheckBox" fmlaLink="$T$203" lockText="1" noThreeD="1"/>
</file>

<file path=xl/ctrlProps/ctrlProp2.xml><?xml version="1.0" encoding="utf-8"?>
<formControlPr xmlns="http://schemas.microsoft.com/office/spreadsheetml/2009/9/main" objectType="CheckBox" fmlaLink="$S$178" lockText="1" noThreeD="1"/>
</file>

<file path=xl/ctrlProps/ctrlProp20.xml><?xml version="1.0" encoding="utf-8"?>
<formControlPr xmlns="http://schemas.microsoft.com/office/spreadsheetml/2009/9/main" objectType="CheckBox" fmlaLink="$U$178" lockText="1" noThreeD="1"/>
</file>

<file path=xl/ctrlProps/ctrlProp21.xml><?xml version="1.0" encoding="utf-8"?>
<formControlPr xmlns="http://schemas.microsoft.com/office/spreadsheetml/2009/9/main" objectType="CheckBox" fmlaLink="$U$179" lockText="1" noThreeD="1"/>
</file>

<file path=xl/ctrlProps/ctrlProp22.xml><?xml version="1.0" encoding="utf-8"?>
<formControlPr xmlns="http://schemas.microsoft.com/office/spreadsheetml/2009/9/main" objectType="CheckBox" fmlaLink="$U$180" lockText="1" noThreeD="1"/>
</file>

<file path=xl/ctrlProps/ctrlProp23.xml><?xml version="1.0" encoding="utf-8"?>
<formControlPr xmlns="http://schemas.microsoft.com/office/spreadsheetml/2009/9/main" objectType="CheckBox" fmlaLink="$U$181" lockText="1" noThreeD="1"/>
</file>

<file path=xl/ctrlProps/ctrlProp24.xml><?xml version="1.0" encoding="utf-8"?>
<formControlPr xmlns="http://schemas.microsoft.com/office/spreadsheetml/2009/9/main" objectType="CheckBox" fmlaLink="$U$182" lockText="1" noThreeD="1"/>
</file>

<file path=xl/ctrlProps/ctrlProp25.xml><?xml version="1.0" encoding="utf-8"?>
<formControlPr xmlns="http://schemas.microsoft.com/office/spreadsheetml/2009/9/main" objectType="CheckBox" fmlaLink="$U$183" lockText="1" noThreeD="1"/>
</file>

<file path=xl/ctrlProps/ctrlProp26.xml><?xml version="1.0" encoding="utf-8"?>
<formControlPr xmlns="http://schemas.microsoft.com/office/spreadsheetml/2009/9/main" objectType="CheckBox" fmlaLink="$U$184" lockText="1" noThreeD="1"/>
</file>

<file path=xl/ctrlProps/ctrlProp27.xml><?xml version="1.0" encoding="utf-8"?>
<formControlPr xmlns="http://schemas.microsoft.com/office/spreadsheetml/2009/9/main" objectType="CheckBox" fmlaLink="$U$166" lockText="1" noThreeD="1"/>
</file>

<file path=xl/ctrlProps/ctrlProp28.xml><?xml version="1.0" encoding="utf-8"?>
<formControlPr xmlns="http://schemas.microsoft.com/office/spreadsheetml/2009/9/main" objectType="CheckBox" fmlaLink="$U$167" lockText="1" noThreeD="1"/>
</file>

<file path=xl/ctrlProps/ctrlProp29.xml><?xml version="1.0" encoding="utf-8"?>
<formControlPr xmlns="http://schemas.microsoft.com/office/spreadsheetml/2009/9/main" objectType="CheckBox" fmlaLink="$U$168" lockText="1" noThreeD="1"/>
</file>

<file path=xl/ctrlProps/ctrlProp3.xml><?xml version="1.0" encoding="utf-8"?>
<formControlPr xmlns="http://schemas.microsoft.com/office/spreadsheetml/2009/9/main" objectType="CheckBox" fmlaLink="$S$179" lockText="1" noThreeD="1"/>
</file>

<file path=xl/ctrlProps/ctrlProp30.xml><?xml version="1.0" encoding="utf-8"?>
<formControlPr xmlns="http://schemas.microsoft.com/office/spreadsheetml/2009/9/main" objectType="CheckBox" fmlaLink="$U$169" lockText="1" noThreeD="1"/>
</file>

<file path=xl/ctrlProps/ctrlProp31.xml><?xml version="1.0" encoding="utf-8"?>
<formControlPr xmlns="http://schemas.microsoft.com/office/spreadsheetml/2009/9/main" objectType="CheckBox" fmlaLink="$S$166" lockText="1" noThreeD="1"/>
</file>

<file path=xl/ctrlProps/ctrlProp32.xml><?xml version="1.0" encoding="utf-8"?>
<formControlPr xmlns="http://schemas.microsoft.com/office/spreadsheetml/2009/9/main" objectType="CheckBox" fmlaLink="$S$167" lockText="1" noThreeD="1"/>
</file>

<file path=xl/ctrlProps/ctrlProp33.xml><?xml version="1.0" encoding="utf-8"?>
<formControlPr xmlns="http://schemas.microsoft.com/office/spreadsheetml/2009/9/main" objectType="CheckBox" fmlaLink="$S$168" lockText="1" noThreeD="1"/>
</file>

<file path=xl/ctrlProps/ctrlProp34.xml><?xml version="1.0" encoding="utf-8"?>
<formControlPr xmlns="http://schemas.microsoft.com/office/spreadsheetml/2009/9/main" objectType="CheckBox" fmlaLink="$S$169" lockText="1" noThreeD="1"/>
</file>

<file path=xl/ctrlProps/ctrlProp35.xml><?xml version="1.0" encoding="utf-8"?>
<formControlPr xmlns="http://schemas.microsoft.com/office/spreadsheetml/2009/9/main" objectType="CheckBox" checked="Checked" fmlaLink="$U$162" lockText="1" noThreeD="1"/>
</file>

<file path=xl/ctrlProps/ctrlProp36.xml><?xml version="1.0" encoding="utf-8"?>
<formControlPr xmlns="http://schemas.microsoft.com/office/spreadsheetml/2009/9/main" objectType="CheckBox" checked="Checked" fmlaLink="$S$186" lockText="1" noThreeD="1"/>
</file>

<file path=xl/ctrlProps/ctrlProp37.xml><?xml version="1.0" encoding="utf-8"?>
<formControlPr xmlns="http://schemas.microsoft.com/office/spreadsheetml/2009/9/main" objectType="CheckBox" checked="Checked" fmlaLink="$S$187" lockText="1" noThreeD="1"/>
</file>

<file path=xl/ctrlProps/ctrlProp38.xml><?xml version="1.0" encoding="utf-8"?>
<formControlPr xmlns="http://schemas.microsoft.com/office/spreadsheetml/2009/9/main" objectType="CheckBox" checked="Checked" fmlaLink="$S$188" lockText="1" noThreeD="1"/>
</file>

<file path=xl/ctrlProps/ctrlProp39.xml><?xml version="1.0" encoding="utf-8"?>
<formControlPr xmlns="http://schemas.microsoft.com/office/spreadsheetml/2009/9/main" objectType="CheckBox" fmlaLink="$S$189" lockText="1" noThreeD="1"/>
</file>

<file path=xl/ctrlProps/ctrlProp4.xml><?xml version="1.0" encoding="utf-8"?>
<formControlPr xmlns="http://schemas.microsoft.com/office/spreadsheetml/2009/9/main" objectType="CheckBox" fmlaLink="$S$180" lockText="1" noThreeD="1"/>
</file>

<file path=xl/ctrlProps/ctrlProp40.xml><?xml version="1.0" encoding="utf-8"?>
<formControlPr xmlns="http://schemas.microsoft.com/office/spreadsheetml/2009/9/main" objectType="CheckBox" fmlaLink="$S$195" lockText="1" noThreeD="1"/>
</file>

<file path=xl/ctrlProps/ctrlProp41.xml><?xml version="1.0" encoding="utf-8"?>
<formControlPr xmlns="http://schemas.microsoft.com/office/spreadsheetml/2009/9/main" objectType="CheckBox" fmlaLink="$S$196" lockText="1" noThreeD="1"/>
</file>

<file path=xl/ctrlProps/ctrlProp42.xml><?xml version="1.0" encoding="utf-8"?>
<formControlPr xmlns="http://schemas.microsoft.com/office/spreadsheetml/2009/9/main" objectType="CheckBox" fmlaLink="$S$197" lockText="1" noThreeD="1"/>
</file>

<file path=xl/ctrlProps/ctrlProp43.xml><?xml version="1.0" encoding="utf-8"?>
<formControlPr xmlns="http://schemas.microsoft.com/office/spreadsheetml/2009/9/main" objectType="CheckBox" fmlaLink="$S$198" lockText="1" noThreeD="1"/>
</file>

<file path=xl/ctrlProps/ctrlProp44.xml><?xml version="1.0" encoding="utf-8"?>
<formControlPr xmlns="http://schemas.microsoft.com/office/spreadsheetml/2009/9/main" objectType="CheckBox" fmlaLink="$S$199" lockText="1" noThreeD="1"/>
</file>

<file path=xl/ctrlProps/ctrlProp45.xml><?xml version="1.0" encoding="utf-8"?>
<formControlPr xmlns="http://schemas.microsoft.com/office/spreadsheetml/2009/9/main" objectType="CheckBox" checked="Checked" fmlaLink="$T$186" lockText="1" noThreeD="1"/>
</file>

<file path=xl/ctrlProps/ctrlProp46.xml><?xml version="1.0" encoding="utf-8"?>
<formControlPr xmlns="http://schemas.microsoft.com/office/spreadsheetml/2009/9/main" objectType="CheckBox" checked="Checked" fmlaLink="$T$187" lockText="1" noThreeD="1"/>
</file>

<file path=xl/ctrlProps/ctrlProp47.xml><?xml version="1.0" encoding="utf-8"?>
<formControlPr xmlns="http://schemas.microsoft.com/office/spreadsheetml/2009/9/main" objectType="CheckBox" checked="Checked" fmlaLink="$T$188" lockText="1" noThreeD="1"/>
</file>

<file path=xl/ctrlProps/ctrlProp48.xml><?xml version="1.0" encoding="utf-8"?>
<formControlPr xmlns="http://schemas.microsoft.com/office/spreadsheetml/2009/9/main" objectType="CheckBox" checked="Checked" fmlaLink="$T$189" lockText="1" noThreeD="1"/>
</file>

<file path=xl/ctrlProps/ctrlProp49.xml><?xml version="1.0" encoding="utf-8"?>
<formControlPr xmlns="http://schemas.microsoft.com/office/spreadsheetml/2009/9/main" objectType="CheckBox" checked="Checked" fmlaLink="$T$195" lockText="1" noThreeD="1"/>
</file>

<file path=xl/ctrlProps/ctrlProp5.xml><?xml version="1.0" encoding="utf-8"?>
<formControlPr xmlns="http://schemas.microsoft.com/office/spreadsheetml/2009/9/main" objectType="CheckBox" fmlaLink="$S$181" lockText="1" noThreeD="1"/>
</file>

<file path=xl/ctrlProps/ctrlProp50.xml><?xml version="1.0" encoding="utf-8"?>
<formControlPr xmlns="http://schemas.microsoft.com/office/spreadsheetml/2009/9/main" objectType="CheckBox" fmlaLink="$T$196" lockText="1" noThreeD="1"/>
</file>

<file path=xl/ctrlProps/ctrlProp51.xml><?xml version="1.0" encoding="utf-8"?>
<formControlPr xmlns="http://schemas.microsoft.com/office/spreadsheetml/2009/9/main" objectType="CheckBox" fmlaLink="$T$197" lockText="1" noThreeD="1"/>
</file>

<file path=xl/ctrlProps/ctrlProp52.xml><?xml version="1.0" encoding="utf-8"?>
<formControlPr xmlns="http://schemas.microsoft.com/office/spreadsheetml/2009/9/main" objectType="CheckBox" fmlaLink="$T$198" lockText="1" noThreeD="1"/>
</file>

<file path=xl/ctrlProps/ctrlProp53.xml><?xml version="1.0" encoding="utf-8"?>
<formControlPr xmlns="http://schemas.microsoft.com/office/spreadsheetml/2009/9/main" objectType="CheckBox" fmlaLink="$T$199" lockText="1" noThreeD="1"/>
</file>

<file path=xl/ctrlProps/ctrlProp54.xml><?xml version="1.0" encoding="utf-8"?>
<formControlPr xmlns="http://schemas.microsoft.com/office/spreadsheetml/2009/9/main" objectType="CheckBox" checked="Checked" fmlaLink="$U$187" lockText="1" noThreeD="1"/>
</file>

<file path=xl/ctrlProps/ctrlProp55.xml><?xml version="1.0" encoding="utf-8"?>
<formControlPr xmlns="http://schemas.microsoft.com/office/spreadsheetml/2009/9/main" objectType="CheckBox" checked="Checked" fmlaLink="$U$186" lockText="1" noThreeD="1"/>
</file>

<file path=xl/ctrlProps/ctrlProp56.xml><?xml version="1.0" encoding="utf-8"?>
<formControlPr xmlns="http://schemas.microsoft.com/office/spreadsheetml/2009/9/main" objectType="CheckBox" checked="Checked" fmlaLink="$U$188" lockText="1" noThreeD="1"/>
</file>

<file path=xl/ctrlProps/ctrlProp57.xml><?xml version="1.0" encoding="utf-8"?>
<formControlPr xmlns="http://schemas.microsoft.com/office/spreadsheetml/2009/9/main" objectType="CheckBox" fmlaLink="$U$195" lockText="1" noThreeD="1"/>
</file>

<file path=xl/ctrlProps/ctrlProp58.xml><?xml version="1.0" encoding="utf-8"?>
<formControlPr xmlns="http://schemas.microsoft.com/office/spreadsheetml/2009/9/main" objectType="CheckBox" fmlaLink="$U$196" lockText="1" noThreeD="1"/>
</file>

<file path=xl/ctrlProps/ctrlProp59.xml><?xml version="1.0" encoding="utf-8"?>
<formControlPr xmlns="http://schemas.microsoft.com/office/spreadsheetml/2009/9/main" objectType="CheckBox" fmlaLink="$U$197" lockText="1" noThreeD="1"/>
</file>

<file path=xl/ctrlProps/ctrlProp6.xml><?xml version="1.0" encoding="utf-8"?>
<formControlPr xmlns="http://schemas.microsoft.com/office/spreadsheetml/2009/9/main" objectType="CheckBox" fmlaLink="$S$182" lockText="1" noThreeD="1"/>
</file>

<file path=xl/ctrlProps/ctrlProp60.xml><?xml version="1.0" encoding="utf-8"?>
<formControlPr xmlns="http://schemas.microsoft.com/office/spreadsheetml/2009/9/main" objectType="CheckBox" fmlaLink="$U$198" lockText="1" noThreeD="1"/>
</file>

<file path=xl/ctrlProps/ctrlProp61.xml><?xml version="1.0" encoding="utf-8"?>
<formControlPr xmlns="http://schemas.microsoft.com/office/spreadsheetml/2009/9/main" objectType="CheckBox" fmlaLink="$U$199" lockText="1" noThreeD="1"/>
</file>

<file path=xl/ctrlProps/ctrlProp62.xml><?xml version="1.0" encoding="utf-8"?>
<formControlPr xmlns="http://schemas.microsoft.com/office/spreadsheetml/2009/9/main" objectType="CheckBox" checked="Checked" fmlaLink="$S$201" lockText="1" noThreeD="1"/>
</file>

<file path=xl/ctrlProps/ctrlProp63.xml><?xml version="1.0" encoding="utf-8"?>
<formControlPr xmlns="http://schemas.microsoft.com/office/spreadsheetml/2009/9/main" objectType="CheckBox" checked="Checked" fmlaLink="$S$202" lockText="1" noThreeD="1"/>
</file>

<file path=xl/ctrlProps/ctrlProp64.xml><?xml version="1.0" encoding="utf-8"?>
<formControlPr xmlns="http://schemas.microsoft.com/office/spreadsheetml/2009/9/main" objectType="CheckBox" fmlaLink="$S$203" lockText="1" noThreeD="1"/>
</file>

<file path=xl/ctrlProps/ctrlProp65.xml><?xml version="1.0" encoding="utf-8"?>
<formControlPr xmlns="http://schemas.microsoft.com/office/spreadsheetml/2009/9/main" objectType="CheckBox" fmlaLink="$S$209" lockText="1" noThreeD="1"/>
</file>

<file path=xl/ctrlProps/ctrlProp66.xml><?xml version="1.0" encoding="utf-8"?>
<formControlPr xmlns="http://schemas.microsoft.com/office/spreadsheetml/2009/9/main" objectType="CheckBox" fmlaLink="$S$210" lockText="1" noThreeD="1"/>
</file>

<file path=xl/ctrlProps/ctrlProp67.xml><?xml version="1.0" encoding="utf-8"?>
<formControlPr xmlns="http://schemas.microsoft.com/office/spreadsheetml/2009/9/main" objectType="CheckBox" fmlaLink="$S$211" lockText="1" noThreeD="1"/>
</file>

<file path=xl/ctrlProps/ctrlProp68.xml><?xml version="1.0" encoding="utf-8"?>
<formControlPr xmlns="http://schemas.microsoft.com/office/spreadsheetml/2009/9/main" objectType="CheckBox" checked="Checked" fmlaLink="$S$212" lockText="1" noThreeD="1"/>
</file>

<file path=xl/ctrlProps/ctrlProp69.xml><?xml version="1.0" encoding="utf-8"?>
<formControlPr xmlns="http://schemas.microsoft.com/office/spreadsheetml/2009/9/main" objectType="CheckBox" fmlaLink="$S$218" lockText="1" noThreeD="1"/>
</file>

<file path=xl/ctrlProps/ctrlProp7.xml><?xml version="1.0" encoding="utf-8"?>
<formControlPr xmlns="http://schemas.microsoft.com/office/spreadsheetml/2009/9/main" objectType="CheckBox" fmlaLink="$S$183"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checked="Checked" fmlaLink="$T$201" lockText="1" noThreeD="1"/>
</file>

<file path=xl/ctrlProps/ctrlProp72.xml><?xml version="1.0" encoding="utf-8"?>
<formControlPr xmlns="http://schemas.microsoft.com/office/spreadsheetml/2009/9/main" objectType="CheckBox" checked="Checked" fmlaLink="$T$202" lockText="1" noThreeD="1"/>
</file>

<file path=xl/ctrlProps/ctrlProp73.xml><?xml version="1.0" encoding="utf-8"?>
<formControlPr xmlns="http://schemas.microsoft.com/office/spreadsheetml/2009/9/main" objectType="CheckBox" fmlaLink="$T$203" lockText="1" noThreeD="1"/>
</file>

<file path=xl/ctrlProps/ctrlProp74.xml><?xml version="1.0" encoding="utf-8"?>
<formControlPr xmlns="http://schemas.microsoft.com/office/spreadsheetml/2009/9/main" objectType="CheckBox" fmlaLink="$T$209" lockText="1" noThreeD="1"/>
</file>

<file path=xl/ctrlProps/ctrlProp75.xml><?xml version="1.0" encoding="utf-8"?>
<formControlPr xmlns="http://schemas.microsoft.com/office/spreadsheetml/2009/9/main" objectType="CheckBox" fmlaLink="$T$210" lockText="1" noThreeD="1"/>
</file>

<file path=xl/ctrlProps/ctrlProp76.xml><?xml version="1.0" encoding="utf-8"?>
<formControlPr xmlns="http://schemas.microsoft.com/office/spreadsheetml/2009/9/main" objectType="CheckBox" fmlaLink="$T$211" lockText="1" noThreeD="1"/>
</file>

<file path=xl/ctrlProps/ctrlProp77.xml><?xml version="1.0" encoding="utf-8"?>
<formControlPr xmlns="http://schemas.microsoft.com/office/spreadsheetml/2009/9/main" objectType="CheckBox" checked="Checked" fmlaLink="$T$212" lockText="1" noThreeD="1"/>
</file>

<file path=xl/ctrlProps/ctrlProp78.xml><?xml version="1.0" encoding="utf-8"?>
<formControlPr xmlns="http://schemas.microsoft.com/office/spreadsheetml/2009/9/main" objectType="CheckBox" fmlaLink="$T$218"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fmlaLink="$S$184" lockText="1" noThreeD="1"/>
</file>

<file path=xl/ctrlProps/ctrlProp80.xml><?xml version="1.0" encoding="utf-8"?>
<formControlPr xmlns="http://schemas.microsoft.com/office/spreadsheetml/2009/9/main" objectType="CheckBox" checked="Checked" fmlaLink="$U$202" lockText="1" noThreeD="1"/>
</file>

<file path=xl/ctrlProps/ctrlProp81.xml><?xml version="1.0" encoding="utf-8"?>
<formControlPr xmlns="http://schemas.microsoft.com/office/spreadsheetml/2009/9/main" objectType="CheckBox" checked="Checked" fmlaLink="$U$201" lockText="1" noThreeD="1"/>
</file>

<file path=xl/ctrlProps/ctrlProp82.xml><?xml version="1.0" encoding="utf-8"?>
<formControlPr xmlns="http://schemas.microsoft.com/office/spreadsheetml/2009/9/main" objectType="CheckBox" fmlaLink="$U$203" lockText="1" noThreeD="1"/>
</file>

<file path=xl/ctrlProps/ctrlProp83.xml><?xml version="1.0" encoding="utf-8"?>
<formControlPr xmlns="http://schemas.microsoft.com/office/spreadsheetml/2009/9/main" objectType="CheckBox" fmlaLink="$U$210" lockText="1" noThreeD="1"/>
</file>

<file path=xl/ctrlProps/ctrlProp84.xml><?xml version="1.0" encoding="utf-8"?>
<formControlPr xmlns="http://schemas.microsoft.com/office/spreadsheetml/2009/9/main" objectType="CheckBox" fmlaLink="$U$211" lockText="1" noThreeD="1"/>
</file>

<file path=xl/ctrlProps/ctrlProp85.xml><?xml version="1.0" encoding="utf-8"?>
<formControlPr xmlns="http://schemas.microsoft.com/office/spreadsheetml/2009/9/main" objectType="CheckBox" checked="Checked" fmlaLink="$U$212" lockText="1" noThreeD="1"/>
</file>

<file path=xl/ctrlProps/ctrlProp86.xml><?xml version="1.0" encoding="utf-8"?>
<formControlPr xmlns="http://schemas.microsoft.com/office/spreadsheetml/2009/9/main" objectType="CheckBox" fmlaLink="$U$218" lockText="1" noThreeD="1"/>
</file>

<file path=xl/ctrlProps/ctrlProp87.xml><?xml version="1.0" encoding="utf-8"?>
<formControlPr xmlns="http://schemas.microsoft.com/office/spreadsheetml/2009/9/main" objectType="CheckBox" fmlaLink="$S$219" lockText="1" noThreeD="1"/>
</file>

<file path=xl/ctrlProps/ctrlProp88.xml><?xml version="1.0" encoding="utf-8"?>
<formControlPr xmlns="http://schemas.microsoft.com/office/spreadsheetml/2009/9/main" objectType="CheckBox" fmlaLink="$S$220" lockText="1" noThreeD="1"/>
</file>

<file path=xl/ctrlProps/ctrlProp89.xml><?xml version="1.0" encoding="utf-8"?>
<formControlPr xmlns="http://schemas.microsoft.com/office/spreadsheetml/2009/9/main" objectType="CheckBox" fmlaLink="$S$221" lockText="1" noThreeD="1"/>
</file>

<file path=xl/ctrlProps/ctrlProp9.xml><?xml version="1.0" encoding="utf-8"?>
<formControlPr xmlns="http://schemas.microsoft.com/office/spreadsheetml/2009/9/main" objectType="CheckBox" checked="Checked" fmlaLink="$T$171" lockText="1" noThreeD="1"/>
</file>

<file path=xl/ctrlProps/ctrlProp90.xml><?xml version="1.0" encoding="utf-8"?>
<formControlPr xmlns="http://schemas.microsoft.com/office/spreadsheetml/2009/9/main" objectType="CheckBox" fmlaLink="$S$222" lockText="1" noThreeD="1"/>
</file>

<file path=xl/ctrlProps/ctrlProp91.xml><?xml version="1.0" encoding="utf-8"?>
<formControlPr xmlns="http://schemas.microsoft.com/office/spreadsheetml/2009/9/main" objectType="CheckBox" fmlaLink="$T$219" lockText="1" noThreeD="1"/>
</file>

<file path=xl/ctrlProps/ctrlProp92.xml><?xml version="1.0" encoding="utf-8"?>
<formControlPr xmlns="http://schemas.microsoft.com/office/spreadsheetml/2009/9/main" objectType="CheckBox" fmlaLink="$T$220" lockText="1" noThreeD="1"/>
</file>

<file path=xl/ctrlProps/ctrlProp93.xml><?xml version="1.0" encoding="utf-8"?>
<formControlPr xmlns="http://schemas.microsoft.com/office/spreadsheetml/2009/9/main" objectType="CheckBox" fmlaLink="$T$221" lockText="1" noThreeD="1"/>
</file>

<file path=xl/ctrlProps/ctrlProp94.xml><?xml version="1.0" encoding="utf-8"?>
<formControlPr xmlns="http://schemas.microsoft.com/office/spreadsheetml/2009/9/main" objectType="CheckBox" fmlaLink="$T$222" lockText="1" noThreeD="1"/>
</file>

<file path=xl/ctrlProps/ctrlProp95.xml><?xml version="1.0" encoding="utf-8"?>
<formControlPr xmlns="http://schemas.microsoft.com/office/spreadsheetml/2009/9/main" objectType="CheckBox" fmlaLink="$U$219" lockText="1" noThreeD="1"/>
</file>

<file path=xl/ctrlProps/ctrlProp96.xml><?xml version="1.0" encoding="utf-8"?>
<formControlPr xmlns="http://schemas.microsoft.com/office/spreadsheetml/2009/9/main" objectType="CheckBox" fmlaLink="$U$220" lockText="1" noThreeD="1"/>
</file>

<file path=xl/ctrlProps/ctrlProp97.xml><?xml version="1.0" encoding="utf-8"?>
<formControlPr xmlns="http://schemas.microsoft.com/office/spreadsheetml/2009/9/main" objectType="CheckBox" fmlaLink="$U$221" lockText="1" noThreeD="1"/>
</file>

<file path=xl/ctrlProps/ctrlProp98.xml><?xml version="1.0" encoding="utf-8"?>
<formControlPr xmlns="http://schemas.microsoft.com/office/spreadsheetml/2009/9/main" objectType="CheckBox" fmlaLink="$U$222" lockText="1" noThreeD="1"/>
</file>

<file path=xl/ctrlProps/ctrlProp99.xml><?xml version="1.0" encoding="utf-8"?>
<formControlPr xmlns="http://schemas.microsoft.com/office/spreadsheetml/2009/9/main" objectType="CheckBox" checked="Checked" fmlaLink="$S$171" lockText="1" noThreeD="1"/>
</file>

<file path=xl/drawings/_rels/drawing2.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10</xdr:col>
      <xdr:colOff>142875</xdr:colOff>
      <xdr:row>57</xdr:row>
      <xdr:rowOff>66675</xdr:rowOff>
    </xdr:from>
    <xdr:to>
      <xdr:col>10</xdr:col>
      <xdr:colOff>619125</xdr:colOff>
      <xdr:row>62</xdr:row>
      <xdr:rowOff>47625</xdr:rowOff>
    </xdr:to>
    <xdr:sp macro="" textlink="">
      <xdr:nvSpPr>
        <xdr:cNvPr id="2" name="左矢印 1"/>
        <xdr:cNvSpPr/>
      </xdr:nvSpPr>
      <xdr:spPr>
        <a:xfrm>
          <a:off x="8277225" y="4371975"/>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123825</xdr:colOff>
      <xdr:row>23</xdr:row>
      <xdr:rowOff>47625</xdr:rowOff>
    </xdr:from>
    <xdr:to>
      <xdr:col>10</xdr:col>
      <xdr:colOff>600075</xdr:colOff>
      <xdr:row>27</xdr:row>
      <xdr:rowOff>85725</xdr:rowOff>
    </xdr:to>
    <xdr:sp macro="" textlink="">
      <xdr:nvSpPr>
        <xdr:cNvPr id="5" name="左矢印 4"/>
        <xdr:cNvSpPr/>
      </xdr:nvSpPr>
      <xdr:spPr>
        <a:xfrm>
          <a:off x="8258175" y="5010150"/>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76200</xdr:colOff>
      <xdr:row>79</xdr:row>
      <xdr:rowOff>38100</xdr:rowOff>
    </xdr:from>
    <xdr:to>
      <xdr:col>10</xdr:col>
      <xdr:colOff>552450</xdr:colOff>
      <xdr:row>83</xdr:row>
      <xdr:rowOff>66675</xdr:rowOff>
    </xdr:to>
    <xdr:sp macro="" textlink="">
      <xdr:nvSpPr>
        <xdr:cNvPr id="6" name="左矢印 5"/>
        <xdr:cNvSpPr/>
      </xdr:nvSpPr>
      <xdr:spPr>
        <a:xfrm>
          <a:off x="8210550" y="9639300"/>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76200</xdr:colOff>
      <xdr:row>97</xdr:row>
      <xdr:rowOff>0</xdr:rowOff>
    </xdr:from>
    <xdr:to>
      <xdr:col>10</xdr:col>
      <xdr:colOff>552450</xdr:colOff>
      <xdr:row>100</xdr:row>
      <xdr:rowOff>123825</xdr:rowOff>
    </xdr:to>
    <xdr:sp macro="" textlink="">
      <xdr:nvSpPr>
        <xdr:cNvPr id="7" name="左矢印 6"/>
        <xdr:cNvSpPr/>
      </xdr:nvSpPr>
      <xdr:spPr>
        <a:xfrm>
          <a:off x="8210550" y="13249275"/>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142875</xdr:colOff>
      <xdr:row>11</xdr:row>
      <xdr:rowOff>183215</xdr:rowOff>
    </xdr:from>
    <xdr:to>
      <xdr:col>10</xdr:col>
      <xdr:colOff>619125</xdr:colOff>
      <xdr:row>17</xdr:row>
      <xdr:rowOff>221314</xdr:rowOff>
    </xdr:to>
    <xdr:sp macro="" textlink="">
      <xdr:nvSpPr>
        <xdr:cNvPr id="9" name="左矢印 8"/>
        <xdr:cNvSpPr/>
      </xdr:nvSpPr>
      <xdr:spPr>
        <a:xfrm>
          <a:off x="8278346" y="4094068"/>
          <a:ext cx="476250" cy="1013011"/>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95250</xdr:colOff>
      <xdr:row>324</xdr:row>
      <xdr:rowOff>76200</xdr:rowOff>
    </xdr:from>
    <xdr:to>
      <xdr:col>10</xdr:col>
      <xdr:colOff>571500</xdr:colOff>
      <xdr:row>328</xdr:row>
      <xdr:rowOff>114300</xdr:rowOff>
    </xdr:to>
    <xdr:sp macro="" textlink="">
      <xdr:nvSpPr>
        <xdr:cNvPr id="12" name="左矢印 11"/>
        <xdr:cNvSpPr/>
      </xdr:nvSpPr>
      <xdr:spPr>
        <a:xfrm>
          <a:off x="8229600" y="15135225"/>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85725</xdr:colOff>
      <xdr:row>234</xdr:row>
      <xdr:rowOff>95250</xdr:rowOff>
    </xdr:from>
    <xdr:to>
      <xdr:col>10</xdr:col>
      <xdr:colOff>561975</xdr:colOff>
      <xdr:row>238</xdr:row>
      <xdr:rowOff>133350</xdr:rowOff>
    </xdr:to>
    <xdr:sp macro="" textlink="">
      <xdr:nvSpPr>
        <xdr:cNvPr id="13" name="左矢印 12"/>
        <xdr:cNvSpPr/>
      </xdr:nvSpPr>
      <xdr:spPr>
        <a:xfrm>
          <a:off x="8220075" y="15582900"/>
          <a:ext cx="476250" cy="66675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142875</xdr:colOff>
      <xdr:row>48</xdr:row>
      <xdr:rowOff>121104</xdr:rowOff>
    </xdr:from>
    <xdr:to>
      <xdr:col>10</xdr:col>
      <xdr:colOff>619125</xdr:colOff>
      <xdr:row>52</xdr:row>
      <xdr:rowOff>149679</xdr:rowOff>
    </xdr:to>
    <xdr:sp macro="" textlink="">
      <xdr:nvSpPr>
        <xdr:cNvPr id="14" name="左矢印 13"/>
        <xdr:cNvSpPr/>
      </xdr:nvSpPr>
      <xdr:spPr>
        <a:xfrm>
          <a:off x="8824232" y="9578068"/>
          <a:ext cx="476250" cy="654504"/>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76200</xdr:colOff>
      <xdr:row>115</xdr:row>
      <xdr:rowOff>0</xdr:rowOff>
    </xdr:from>
    <xdr:to>
      <xdr:col>10</xdr:col>
      <xdr:colOff>552450</xdr:colOff>
      <xdr:row>118</xdr:row>
      <xdr:rowOff>123825</xdr:rowOff>
    </xdr:to>
    <xdr:sp macro="" textlink="">
      <xdr:nvSpPr>
        <xdr:cNvPr id="17" name="左矢印 16"/>
        <xdr:cNvSpPr/>
      </xdr:nvSpPr>
      <xdr:spPr>
        <a:xfrm>
          <a:off x="8210550" y="14611350"/>
          <a:ext cx="476250" cy="53340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123825</xdr:colOff>
      <xdr:row>35</xdr:row>
      <xdr:rowOff>47625</xdr:rowOff>
    </xdr:from>
    <xdr:to>
      <xdr:col>10</xdr:col>
      <xdr:colOff>600075</xdr:colOff>
      <xdr:row>39</xdr:row>
      <xdr:rowOff>85725</xdr:rowOff>
    </xdr:to>
    <xdr:sp macro="" textlink="">
      <xdr:nvSpPr>
        <xdr:cNvPr id="16" name="左矢印 15"/>
        <xdr:cNvSpPr/>
      </xdr:nvSpPr>
      <xdr:spPr>
        <a:xfrm>
          <a:off x="8259296" y="5639360"/>
          <a:ext cx="476250" cy="688041"/>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85725</xdr:colOff>
      <xdr:row>126</xdr:row>
      <xdr:rowOff>61632</xdr:rowOff>
    </xdr:from>
    <xdr:to>
      <xdr:col>10</xdr:col>
      <xdr:colOff>561975</xdr:colOff>
      <xdr:row>130</xdr:row>
      <xdr:rowOff>99732</xdr:rowOff>
    </xdr:to>
    <xdr:sp macro="" textlink="">
      <xdr:nvSpPr>
        <xdr:cNvPr id="18" name="左矢印 17"/>
        <xdr:cNvSpPr/>
      </xdr:nvSpPr>
      <xdr:spPr>
        <a:xfrm>
          <a:off x="8219247" y="20469980"/>
          <a:ext cx="476250" cy="667578"/>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102290</xdr:colOff>
      <xdr:row>135</xdr:row>
      <xdr:rowOff>61632</xdr:rowOff>
    </xdr:from>
    <xdr:to>
      <xdr:col>10</xdr:col>
      <xdr:colOff>578540</xdr:colOff>
      <xdr:row>140</xdr:row>
      <xdr:rowOff>340</xdr:rowOff>
    </xdr:to>
    <xdr:sp macro="" textlink="">
      <xdr:nvSpPr>
        <xdr:cNvPr id="19" name="左矢印 18"/>
        <xdr:cNvSpPr/>
      </xdr:nvSpPr>
      <xdr:spPr>
        <a:xfrm>
          <a:off x="8235812" y="21944284"/>
          <a:ext cx="476250" cy="667578"/>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91108</xdr:colOff>
      <xdr:row>153</xdr:row>
      <xdr:rowOff>24849</xdr:rowOff>
    </xdr:from>
    <xdr:to>
      <xdr:col>10</xdr:col>
      <xdr:colOff>566308</xdr:colOff>
      <xdr:row>156</xdr:row>
      <xdr:rowOff>91450</xdr:rowOff>
    </xdr:to>
    <xdr:sp macro="" textlink="">
      <xdr:nvSpPr>
        <xdr:cNvPr id="20" name="左矢印 19"/>
        <xdr:cNvSpPr/>
      </xdr:nvSpPr>
      <xdr:spPr>
        <a:xfrm>
          <a:off x="8224630" y="24740153"/>
          <a:ext cx="475200" cy="381340"/>
        </a:xfrm>
        <a:prstGeom prst="leftArrow">
          <a:avLst>
            <a:gd name="adj1" fmla="val 50000"/>
            <a:gd name="adj2" fmla="val 62209"/>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0</xdr:col>
      <xdr:colOff>57146</xdr:colOff>
      <xdr:row>161</xdr:row>
      <xdr:rowOff>22412</xdr:rowOff>
    </xdr:from>
    <xdr:to>
      <xdr:col>0</xdr:col>
      <xdr:colOff>302353</xdr:colOff>
      <xdr:row>228</xdr:row>
      <xdr:rowOff>190500</xdr:rowOff>
    </xdr:to>
    <xdr:grpSp>
      <xdr:nvGrpSpPr>
        <xdr:cNvPr id="11" name="グループ化 10"/>
        <xdr:cNvGrpSpPr/>
      </xdr:nvGrpSpPr>
      <xdr:grpSpPr>
        <a:xfrm>
          <a:off x="57146" y="27413591"/>
          <a:ext cx="245207" cy="13843266"/>
          <a:chOff x="57147" y="28107438"/>
          <a:chExt cx="245208" cy="8555525"/>
        </a:xfrm>
      </xdr:grpSpPr>
      <xdr:sp macro="" textlink="">
        <xdr:nvSpPr>
          <xdr:cNvPr id="22" name="フローチャート: 代替処理 21"/>
          <xdr:cNvSpPr/>
        </xdr:nvSpPr>
        <xdr:spPr bwMode="auto">
          <a:xfrm>
            <a:off x="57149" y="29250535"/>
            <a:ext cx="234001" cy="1722760"/>
          </a:xfrm>
          <a:prstGeom prst="flowChartAlternateProcess">
            <a:avLst/>
          </a:prstGeom>
          <a:solidFill>
            <a:srgbClr val="FFFF0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eaVert" wrap="square" tIns="147055" anchor="ctr" anchorCtr="0">
            <a:noAutofit/>
          </a:bodyPr>
          <a:lstStyle>
            <a:defPPr>
              <a:defRPr lang="ja-JP"/>
            </a:defPPr>
            <a:lvl1pPr marL="0" algn="l" defTabSz="1280160" rtl="0" eaLnBrk="1" latinLnBrk="0" hangingPunct="1">
              <a:defRPr kumimoji="1" sz="2520" kern="1200">
                <a:solidFill>
                  <a:schemeClr val="lt1"/>
                </a:solidFill>
                <a:latin typeface="+mn-lt"/>
                <a:ea typeface="+mn-ea"/>
                <a:cs typeface="+mn-cs"/>
              </a:defRPr>
            </a:lvl1pPr>
            <a:lvl2pPr marL="640080" algn="l" defTabSz="1280160" rtl="0" eaLnBrk="1" latinLnBrk="0" hangingPunct="1">
              <a:defRPr kumimoji="1" sz="2520" kern="1200">
                <a:solidFill>
                  <a:schemeClr val="lt1"/>
                </a:solidFill>
                <a:latin typeface="+mn-lt"/>
                <a:ea typeface="+mn-ea"/>
                <a:cs typeface="+mn-cs"/>
              </a:defRPr>
            </a:lvl2pPr>
            <a:lvl3pPr marL="1280160" algn="l" defTabSz="1280160" rtl="0" eaLnBrk="1" latinLnBrk="0" hangingPunct="1">
              <a:defRPr kumimoji="1" sz="2520" kern="1200">
                <a:solidFill>
                  <a:schemeClr val="lt1"/>
                </a:solidFill>
                <a:latin typeface="+mn-lt"/>
                <a:ea typeface="+mn-ea"/>
                <a:cs typeface="+mn-cs"/>
              </a:defRPr>
            </a:lvl3pPr>
            <a:lvl4pPr marL="1920240" algn="l" defTabSz="1280160" rtl="0" eaLnBrk="1" latinLnBrk="0" hangingPunct="1">
              <a:defRPr kumimoji="1" sz="2520" kern="1200">
                <a:solidFill>
                  <a:schemeClr val="lt1"/>
                </a:solidFill>
                <a:latin typeface="+mn-lt"/>
                <a:ea typeface="+mn-ea"/>
                <a:cs typeface="+mn-cs"/>
              </a:defRPr>
            </a:lvl4pPr>
            <a:lvl5pPr marL="2560320" algn="l" defTabSz="1280160" rtl="0" eaLnBrk="1" latinLnBrk="0" hangingPunct="1">
              <a:defRPr kumimoji="1" sz="2520" kern="1200">
                <a:solidFill>
                  <a:schemeClr val="lt1"/>
                </a:solidFill>
                <a:latin typeface="+mn-lt"/>
                <a:ea typeface="+mn-ea"/>
                <a:cs typeface="+mn-cs"/>
              </a:defRPr>
            </a:lvl5pPr>
            <a:lvl6pPr marL="3200400" algn="l" defTabSz="1280160" rtl="0" eaLnBrk="1" latinLnBrk="0" hangingPunct="1">
              <a:defRPr kumimoji="1" sz="2520" kern="1200">
                <a:solidFill>
                  <a:schemeClr val="lt1"/>
                </a:solidFill>
                <a:latin typeface="+mn-lt"/>
                <a:ea typeface="+mn-ea"/>
                <a:cs typeface="+mn-cs"/>
              </a:defRPr>
            </a:lvl6pPr>
            <a:lvl7pPr marL="3840480" algn="l" defTabSz="1280160" rtl="0" eaLnBrk="1" latinLnBrk="0" hangingPunct="1">
              <a:defRPr kumimoji="1" sz="2520" kern="1200">
                <a:solidFill>
                  <a:schemeClr val="lt1"/>
                </a:solidFill>
                <a:latin typeface="+mn-lt"/>
                <a:ea typeface="+mn-ea"/>
                <a:cs typeface="+mn-cs"/>
              </a:defRPr>
            </a:lvl7pPr>
            <a:lvl8pPr marL="4480560" algn="l" defTabSz="1280160" rtl="0" eaLnBrk="1" latinLnBrk="0" hangingPunct="1">
              <a:defRPr kumimoji="1" sz="2520" kern="1200">
                <a:solidFill>
                  <a:schemeClr val="lt1"/>
                </a:solidFill>
                <a:latin typeface="+mn-lt"/>
                <a:ea typeface="+mn-ea"/>
                <a:cs typeface="+mn-cs"/>
              </a:defRPr>
            </a:lvl8pPr>
            <a:lvl9pPr marL="5120640" algn="l" defTabSz="1280160" rtl="0" eaLnBrk="1" latinLnBrk="0" hangingPunct="1">
              <a:defRPr kumimoji="1" sz="2520" kern="1200">
                <a:solidFill>
                  <a:schemeClr val="lt1"/>
                </a:solidFill>
                <a:latin typeface="+mn-lt"/>
                <a:ea typeface="+mn-ea"/>
                <a:cs typeface="+mn-cs"/>
              </a:defRPr>
            </a:lvl9pPr>
          </a:lstStyle>
          <a:p>
            <a:pPr algn="ctr"/>
            <a:r>
              <a:rPr lang="ja-JP" altLang="en-US" sz="1200">
                <a:solidFill>
                  <a:prstClr val="black"/>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sp macro="" textlink="">
        <xdr:nvSpPr>
          <xdr:cNvPr id="21" name="フローチャート: 代替処理 20"/>
          <xdr:cNvSpPr/>
        </xdr:nvSpPr>
        <xdr:spPr bwMode="auto">
          <a:xfrm>
            <a:off x="57148" y="33009995"/>
            <a:ext cx="234001" cy="3652968"/>
          </a:xfrm>
          <a:prstGeom prst="flowChartAlternateProcess">
            <a:avLst/>
          </a:prstGeom>
          <a:solidFill>
            <a:srgbClr val="FF000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eaVert" wrap="square" tIns="147055" anchor="ctr" anchorCtr="0">
            <a:noAutofit/>
          </a:bodyPr>
          <a:lstStyle>
            <a:defPPr>
              <a:defRPr lang="ja-JP"/>
            </a:defPPr>
            <a:lvl1pPr marL="0" algn="l" defTabSz="1280160" rtl="0" eaLnBrk="1" latinLnBrk="0" hangingPunct="1">
              <a:defRPr kumimoji="1" sz="2520" kern="1200">
                <a:solidFill>
                  <a:schemeClr val="lt1"/>
                </a:solidFill>
                <a:latin typeface="+mn-lt"/>
                <a:ea typeface="+mn-ea"/>
                <a:cs typeface="+mn-cs"/>
              </a:defRPr>
            </a:lvl1pPr>
            <a:lvl2pPr marL="640080" algn="l" defTabSz="1280160" rtl="0" eaLnBrk="1" latinLnBrk="0" hangingPunct="1">
              <a:defRPr kumimoji="1" sz="2520" kern="1200">
                <a:solidFill>
                  <a:schemeClr val="lt1"/>
                </a:solidFill>
                <a:latin typeface="+mn-lt"/>
                <a:ea typeface="+mn-ea"/>
                <a:cs typeface="+mn-cs"/>
              </a:defRPr>
            </a:lvl2pPr>
            <a:lvl3pPr marL="1280160" algn="l" defTabSz="1280160" rtl="0" eaLnBrk="1" latinLnBrk="0" hangingPunct="1">
              <a:defRPr kumimoji="1" sz="2520" kern="1200">
                <a:solidFill>
                  <a:schemeClr val="lt1"/>
                </a:solidFill>
                <a:latin typeface="+mn-lt"/>
                <a:ea typeface="+mn-ea"/>
                <a:cs typeface="+mn-cs"/>
              </a:defRPr>
            </a:lvl3pPr>
            <a:lvl4pPr marL="1920240" algn="l" defTabSz="1280160" rtl="0" eaLnBrk="1" latinLnBrk="0" hangingPunct="1">
              <a:defRPr kumimoji="1" sz="2520" kern="1200">
                <a:solidFill>
                  <a:schemeClr val="lt1"/>
                </a:solidFill>
                <a:latin typeface="+mn-lt"/>
                <a:ea typeface="+mn-ea"/>
                <a:cs typeface="+mn-cs"/>
              </a:defRPr>
            </a:lvl4pPr>
            <a:lvl5pPr marL="2560320" algn="l" defTabSz="1280160" rtl="0" eaLnBrk="1" latinLnBrk="0" hangingPunct="1">
              <a:defRPr kumimoji="1" sz="2520" kern="1200">
                <a:solidFill>
                  <a:schemeClr val="lt1"/>
                </a:solidFill>
                <a:latin typeface="+mn-lt"/>
                <a:ea typeface="+mn-ea"/>
                <a:cs typeface="+mn-cs"/>
              </a:defRPr>
            </a:lvl5pPr>
            <a:lvl6pPr marL="3200400" algn="l" defTabSz="1280160" rtl="0" eaLnBrk="1" latinLnBrk="0" hangingPunct="1">
              <a:defRPr kumimoji="1" sz="2520" kern="1200">
                <a:solidFill>
                  <a:schemeClr val="lt1"/>
                </a:solidFill>
                <a:latin typeface="+mn-lt"/>
                <a:ea typeface="+mn-ea"/>
                <a:cs typeface="+mn-cs"/>
              </a:defRPr>
            </a:lvl6pPr>
            <a:lvl7pPr marL="3840480" algn="l" defTabSz="1280160" rtl="0" eaLnBrk="1" latinLnBrk="0" hangingPunct="1">
              <a:defRPr kumimoji="1" sz="2520" kern="1200">
                <a:solidFill>
                  <a:schemeClr val="lt1"/>
                </a:solidFill>
                <a:latin typeface="+mn-lt"/>
                <a:ea typeface="+mn-ea"/>
                <a:cs typeface="+mn-cs"/>
              </a:defRPr>
            </a:lvl7pPr>
            <a:lvl8pPr marL="4480560" algn="l" defTabSz="1280160" rtl="0" eaLnBrk="1" latinLnBrk="0" hangingPunct="1">
              <a:defRPr kumimoji="1" sz="2520" kern="1200">
                <a:solidFill>
                  <a:schemeClr val="lt1"/>
                </a:solidFill>
                <a:latin typeface="+mn-lt"/>
                <a:ea typeface="+mn-ea"/>
                <a:cs typeface="+mn-cs"/>
              </a:defRPr>
            </a:lvl8pPr>
            <a:lvl9pPr marL="5120640" algn="l" defTabSz="1280160" rtl="0" eaLnBrk="1" latinLnBrk="0" hangingPunct="1">
              <a:defRPr kumimoji="1" sz="2520" kern="1200">
                <a:solidFill>
                  <a:schemeClr val="lt1"/>
                </a:solidFill>
                <a:latin typeface="+mn-lt"/>
                <a:ea typeface="+mn-ea"/>
                <a:cs typeface="+mn-cs"/>
              </a:defRPr>
            </a:lvl9pPr>
          </a:lstStyle>
          <a:p>
            <a:pPr algn="ctr"/>
            <a:r>
              <a:rPr lang="ja-JP" altLang="en-US" sz="1200" b="1">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sp macro="" textlink="">
        <xdr:nvSpPr>
          <xdr:cNvPr id="23" name="フローチャート: 代替処理 22"/>
          <xdr:cNvSpPr/>
        </xdr:nvSpPr>
        <xdr:spPr bwMode="auto">
          <a:xfrm>
            <a:off x="68354" y="31124832"/>
            <a:ext cx="234001" cy="1754361"/>
          </a:xfrm>
          <a:prstGeom prst="flowChartAlternateProcess">
            <a:avLst/>
          </a:prstGeom>
          <a:solidFill>
            <a:schemeClr val="accent2"/>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eaVert" wrap="square" tIns="147055" anchor="ctr" anchorCtr="0">
            <a:noAutofit/>
          </a:bodyPr>
          <a:lstStyle>
            <a:defPPr>
              <a:defRPr lang="ja-JP"/>
            </a:defPPr>
            <a:lvl1pPr marL="0" algn="l" defTabSz="1280160" rtl="0" eaLnBrk="1" latinLnBrk="0" hangingPunct="1">
              <a:defRPr kumimoji="1" sz="2520" kern="1200">
                <a:solidFill>
                  <a:schemeClr val="lt1"/>
                </a:solidFill>
                <a:latin typeface="+mn-lt"/>
                <a:ea typeface="+mn-ea"/>
                <a:cs typeface="+mn-cs"/>
              </a:defRPr>
            </a:lvl1pPr>
            <a:lvl2pPr marL="640080" algn="l" defTabSz="1280160" rtl="0" eaLnBrk="1" latinLnBrk="0" hangingPunct="1">
              <a:defRPr kumimoji="1" sz="2520" kern="1200">
                <a:solidFill>
                  <a:schemeClr val="lt1"/>
                </a:solidFill>
                <a:latin typeface="+mn-lt"/>
                <a:ea typeface="+mn-ea"/>
                <a:cs typeface="+mn-cs"/>
              </a:defRPr>
            </a:lvl2pPr>
            <a:lvl3pPr marL="1280160" algn="l" defTabSz="1280160" rtl="0" eaLnBrk="1" latinLnBrk="0" hangingPunct="1">
              <a:defRPr kumimoji="1" sz="2520" kern="1200">
                <a:solidFill>
                  <a:schemeClr val="lt1"/>
                </a:solidFill>
                <a:latin typeface="+mn-lt"/>
                <a:ea typeface="+mn-ea"/>
                <a:cs typeface="+mn-cs"/>
              </a:defRPr>
            </a:lvl3pPr>
            <a:lvl4pPr marL="1920240" algn="l" defTabSz="1280160" rtl="0" eaLnBrk="1" latinLnBrk="0" hangingPunct="1">
              <a:defRPr kumimoji="1" sz="2520" kern="1200">
                <a:solidFill>
                  <a:schemeClr val="lt1"/>
                </a:solidFill>
                <a:latin typeface="+mn-lt"/>
                <a:ea typeface="+mn-ea"/>
                <a:cs typeface="+mn-cs"/>
              </a:defRPr>
            </a:lvl4pPr>
            <a:lvl5pPr marL="2560320" algn="l" defTabSz="1280160" rtl="0" eaLnBrk="1" latinLnBrk="0" hangingPunct="1">
              <a:defRPr kumimoji="1" sz="2520" kern="1200">
                <a:solidFill>
                  <a:schemeClr val="lt1"/>
                </a:solidFill>
                <a:latin typeface="+mn-lt"/>
                <a:ea typeface="+mn-ea"/>
                <a:cs typeface="+mn-cs"/>
              </a:defRPr>
            </a:lvl5pPr>
            <a:lvl6pPr marL="3200400" algn="l" defTabSz="1280160" rtl="0" eaLnBrk="1" latinLnBrk="0" hangingPunct="1">
              <a:defRPr kumimoji="1" sz="2520" kern="1200">
                <a:solidFill>
                  <a:schemeClr val="lt1"/>
                </a:solidFill>
                <a:latin typeface="+mn-lt"/>
                <a:ea typeface="+mn-ea"/>
                <a:cs typeface="+mn-cs"/>
              </a:defRPr>
            </a:lvl6pPr>
            <a:lvl7pPr marL="3840480" algn="l" defTabSz="1280160" rtl="0" eaLnBrk="1" latinLnBrk="0" hangingPunct="1">
              <a:defRPr kumimoji="1" sz="2520" kern="1200">
                <a:solidFill>
                  <a:schemeClr val="lt1"/>
                </a:solidFill>
                <a:latin typeface="+mn-lt"/>
                <a:ea typeface="+mn-ea"/>
                <a:cs typeface="+mn-cs"/>
              </a:defRPr>
            </a:lvl7pPr>
            <a:lvl8pPr marL="4480560" algn="l" defTabSz="1280160" rtl="0" eaLnBrk="1" latinLnBrk="0" hangingPunct="1">
              <a:defRPr kumimoji="1" sz="2520" kern="1200">
                <a:solidFill>
                  <a:schemeClr val="lt1"/>
                </a:solidFill>
                <a:latin typeface="+mn-lt"/>
                <a:ea typeface="+mn-ea"/>
                <a:cs typeface="+mn-cs"/>
              </a:defRPr>
            </a:lvl8pPr>
            <a:lvl9pPr marL="5120640" algn="l" defTabSz="1280160" rtl="0" eaLnBrk="1" latinLnBrk="0" hangingPunct="1">
              <a:defRPr kumimoji="1" sz="2520" kern="1200">
                <a:solidFill>
                  <a:schemeClr val="lt1"/>
                </a:solidFill>
                <a:latin typeface="+mn-lt"/>
                <a:ea typeface="+mn-ea"/>
                <a:cs typeface="+mn-cs"/>
              </a:defRPr>
            </a:lvl9pPr>
          </a:lstStyle>
          <a:p>
            <a:pPr algn="ctr"/>
            <a:r>
              <a:rPr lang="ja-JP" altLang="en-US" sz="1200">
                <a:solidFill>
                  <a:prstClr val="black"/>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sp macro="" textlink="">
        <xdr:nvSpPr>
          <xdr:cNvPr id="25" name="フローチャート: 代替処理 24"/>
          <xdr:cNvSpPr/>
        </xdr:nvSpPr>
        <xdr:spPr bwMode="auto">
          <a:xfrm>
            <a:off x="57147" y="28107438"/>
            <a:ext cx="234001" cy="973971"/>
          </a:xfrm>
          <a:prstGeom prst="flowChartAlternateProcess">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eaVert" wrap="square" tIns="147055" anchor="ctr" anchorCtr="0">
            <a:noAutofit/>
          </a:bodyPr>
          <a:lstStyle>
            <a:defPPr>
              <a:defRPr lang="ja-JP"/>
            </a:defPPr>
            <a:lvl1pPr marL="0" algn="l" defTabSz="1280160" rtl="0" eaLnBrk="1" latinLnBrk="0" hangingPunct="1">
              <a:defRPr kumimoji="1" sz="2520" kern="1200">
                <a:solidFill>
                  <a:schemeClr val="lt1"/>
                </a:solidFill>
                <a:latin typeface="+mn-lt"/>
                <a:ea typeface="+mn-ea"/>
                <a:cs typeface="+mn-cs"/>
              </a:defRPr>
            </a:lvl1pPr>
            <a:lvl2pPr marL="640080" algn="l" defTabSz="1280160" rtl="0" eaLnBrk="1" latinLnBrk="0" hangingPunct="1">
              <a:defRPr kumimoji="1" sz="2520" kern="1200">
                <a:solidFill>
                  <a:schemeClr val="lt1"/>
                </a:solidFill>
                <a:latin typeface="+mn-lt"/>
                <a:ea typeface="+mn-ea"/>
                <a:cs typeface="+mn-cs"/>
              </a:defRPr>
            </a:lvl2pPr>
            <a:lvl3pPr marL="1280160" algn="l" defTabSz="1280160" rtl="0" eaLnBrk="1" latinLnBrk="0" hangingPunct="1">
              <a:defRPr kumimoji="1" sz="2520" kern="1200">
                <a:solidFill>
                  <a:schemeClr val="lt1"/>
                </a:solidFill>
                <a:latin typeface="+mn-lt"/>
                <a:ea typeface="+mn-ea"/>
                <a:cs typeface="+mn-cs"/>
              </a:defRPr>
            </a:lvl3pPr>
            <a:lvl4pPr marL="1920240" algn="l" defTabSz="1280160" rtl="0" eaLnBrk="1" latinLnBrk="0" hangingPunct="1">
              <a:defRPr kumimoji="1" sz="2520" kern="1200">
                <a:solidFill>
                  <a:schemeClr val="lt1"/>
                </a:solidFill>
                <a:latin typeface="+mn-lt"/>
                <a:ea typeface="+mn-ea"/>
                <a:cs typeface="+mn-cs"/>
              </a:defRPr>
            </a:lvl4pPr>
            <a:lvl5pPr marL="2560320" algn="l" defTabSz="1280160" rtl="0" eaLnBrk="1" latinLnBrk="0" hangingPunct="1">
              <a:defRPr kumimoji="1" sz="2520" kern="1200">
                <a:solidFill>
                  <a:schemeClr val="lt1"/>
                </a:solidFill>
                <a:latin typeface="+mn-lt"/>
                <a:ea typeface="+mn-ea"/>
                <a:cs typeface="+mn-cs"/>
              </a:defRPr>
            </a:lvl5pPr>
            <a:lvl6pPr marL="3200400" algn="l" defTabSz="1280160" rtl="0" eaLnBrk="1" latinLnBrk="0" hangingPunct="1">
              <a:defRPr kumimoji="1" sz="2520" kern="1200">
                <a:solidFill>
                  <a:schemeClr val="lt1"/>
                </a:solidFill>
                <a:latin typeface="+mn-lt"/>
                <a:ea typeface="+mn-ea"/>
                <a:cs typeface="+mn-cs"/>
              </a:defRPr>
            </a:lvl6pPr>
            <a:lvl7pPr marL="3840480" algn="l" defTabSz="1280160" rtl="0" eaLnBrk="1" latinLnBrk="0" hangingPunct="1">
              <a:defRPr kumimoji="1" sz="2520" kern="1200">
                <a:solidFill>
                  <a:schemeClr val="lt1"/>
                </a:solidFill>
                <a:latin typeface="+mn-lt"/>
                <a:ea typeface="+mn-ea"/>
                <a:cs typeface="+mn-cs"/>
              </a:defRPr>
            </a:lvl7pPr>
            <a:lvl8pPr marL="4480560" algn="l" defTabSz="1280160" rtl="0" eaLnBrk="1" latinLnBrk="0" hangingPunct="1">
              <a:defRPr kumimoji="1" sz="2520" kern="1200">
                <a:solidFill>
                  <a:schemeClr val="lt1"/>
                </a:solidFill>
                <a:latin typeface="+mn-lt"/>
                <a:ea typeface="+mn-ea"/>
                <a:cs typeface="+mn-cs"/>
              </a:defRPr>
            </a:lvl8pPr>
            <a:lvl9pPr marL="5120640" algn="l" defTabSz="1280160" rtl="0" eaLnBrk="1" latinLnBrk="0" hangingPunct="1">
              <a:defRPr kumimoji="1" sz="2520" kern="1200">
                <a:solidFill>
                  <a:schemeClr val="lt1"/>
                </a:solidFill>
                <a:latin typeface="+mn-lt"/>
                <a:ea typeface="+mn-ea"/>
                <a:cs typeface="+mn-cs"/>
              </a:defRPr>
            </a:lvl9pPr>
          </a:lstStyle>
          <a:p>
            <a:pPr algn="ctr"/>
            <a:r>
              <a:rPr lang="ja-JP" altLang="en-US" sz="1200">
                <a:solidFill>
                  <a:prstClr val="black"/>
                </a:solidFill>
                <a:latin typeface="メイリオ" panose="020B0604030504040204" pitchFamily="50" charset="-128"/>
                <a:ea typeface="メイリオ" panose="020B0604030504040204" pitchFamily="50" charset="-128"/>
                <a:cs typeface="メイリオ" panose="020B0604030504040204" pitchFamily="50" charset="-128"/>
              </a:rPr>
              <a:t>平常時</a:t>
            </a:r>
          </a:p>
        </xdr:txBody>
      </xdr:sp>
    </xdr:grpSp>
    <xdr:clientData/>
  </xdr:twoCellAnchor>
  <xdr:twoCellAnchor>
    <xdr:from>
      <xdr:col>0</xdr:col>
      <xdr:colOff>94674</xdr:colOff>
      <xdr:row>169</xdr:row>
      <xdr:rowOff>13524</xdr:rowOff>
    </xdr:from>
    <xdr:to>
      <xdr:col>0</xdr:col>
      <xdr:colOff>238125</xdr:colOff>
      <xdr:row>169</xdr:row>
      <xdr:rowOff>171131</xdr:rowOff>
    </xdr:to>
    <xdr:sp macro="" textlink="">
      <xdr:nvSpPr>
        <xdr:cNvPr id="8" name="二等辺三角形 7"/>
        <xdr:cNvSpPr/>
      </xdr:nvSpPr>
      <xdr:spPr>
        <a:xfrm flipV="1">
          <a:off x="94674" y="28329988"/>
          <a:ext cx="143451" cy="157607"/>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94674</xdr:colOff>
      <xdr:row>184</xdr:row>
      <xdr:rowOff>14005</xdr:rowOff>
    </xdr:from>
    <xdr:to>
      <xdr:col>0</xdr:col>
      <xdr:colOff>238125</xdr:colOff>
      <xdr:row>184</xdr:row>
      <xdr:rowOff>169211</xdr:rowOff>
    </xdr:to>
    <xdr:sp macro="" textlink="">
      <xdr:nvSpPr>
        <xdr:cNvPr id="26" name="二等辺三角形 25"/>
        <xdr:cNvSpPr/>
      </xdr:nvSpPr>
      <xdr:spPr>
        <a:xfrm flipV="1">
          <a:off x="94674" y="32746387"/>
          <a:ext cx="143451" cy="155206"/>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94674</xdr:colOff>
      <xdr:row>199</xdr:row>
      <xdr:rowOff>25209</xdr:rowOff>
    </xdr:from>
    <xdr:to>
      <xdr:col>0</xdr:col>
      <xdr:colOff>238125</xdr:colOff>
      <xdr:row>199</xdr:row>
      <xdr:rowOff>180415</xdr:rowOff>
    </xdr:to>
    <xdr:sp macro="" textlink="">
      <xdr:nvSpPr>
        <xdr:cNvPr id="27" name="二等辺三角形 26"/>
        <xdr:cNvSpPr/>
      </xdr:nvSpPr>
      <xdr:spPr>
        <a:xfrm flipV="1">
          <a:off x="94674" y="35783180"/>
          <a:ext cx="143451" cy="155206"/>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9525</xdr:colOff>
          <xdr:row>170</xdr:row>
          <xdr:rowOff>180975</xdr:rowOff>
        </xdr:from>
        <xdr:to>
          <xdr:col>1</xdr:col>
          <xdr:colOff>228600</xdr:colOff>
          <xdr:row>172</xdr:row>
          <xdr:rowOff>9525</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176</xdr:row>
          <xdr:rowOff>180975</xdr:rowOff>
        </xdr:from>
        <xdr:to>
          <xdr:col>1</xdr:col>
          <xdr:colOff>228600</xdr:colOff>
          <xdr:row>178</xdr:row>
          <xdr:rowOff>9525</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177</xdr:row>
          <xdr:rowOff>161925</xdr:rowOff>
        </xdr:from>
        <xdr:to>
          <xdr:col>1</xdr:col>
          <xdr:colOff>228600</xdr:colOff>
          <xdr:row>179</xdr:row>
          <xdr:rowOff>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178</xdr:row>
          <xdr:rowOff>161925</xdr:rowOff>
        </xdr:from>
        <xdr:to>
          <xdr:col>1</xdr:col>
          <xdr:colOff>228600</xdr:colOff>
          <xdr:row>179</xdr:row>
          <xdr:rowOff>190500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179</xdr:row>
          <xdr:rowOff>161925</xdr:rowOff>
        </xdr:from>
        <xdr:to>
          <xdr:col>1</xdr:col>
          <xdr:colOff>228600</xdr:colOff>
          <xdr:row>180</xdr:row>
          <xdr:rowOff>190500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180</xdr:row>
          <xdr:rowOff>161925</xdr:rowOff>
        </xdr:from>
        <xdr:to>
          <xdr:col>1</xdr:col>
          <xdr:colOff>228600</xdr:colOff>
          <xdr:row>181</xdr:row>
          <xdr:rowOff>190500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181</xdr:row>
          <xdr:rowOff>152400</xdr:rowOff>
        </xdr:from>
        <xdr:to>
          <xdr:col>1</xdr:col>
          <xdr:colOff>228600</xdr:colOff>
          <xdr:row>182</xdr:row>
          <xdr:rowOff>190500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182</xdr:row>
          <xdr:rowOff>152400</xdr:rowOff>
        </xdr:from>
        <xdr:to>
          <xdr:col>1</xdr:col>
          <xdr:colOff>228600</xdr:colOff>
          <xdr:row>183</xdr:row>
          <xdr:rowOff>190500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169</xdr:row>
          <xdr:rowOff>171450</xdr:rowOff>
        </xdr:from>
        <xdr:to>
          <xdr:col>2</xdr:col>
          <xdr:colOff>219075</xdr:colOff>
          <xdr:row>171</xdr:row>
          <xdr:rowOff>9525</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160</xdr:row>
          <xdr:rowOff>161925</xdr:rowOff>
        </xdr:from>
        <xdr:to>
          <xdr:col>1</xdr:col>
          <xdr:colOff>228600</xdr:colOff>
          <xdr:row>162</xdr:row>
          <xdr:rowOff>0</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170</xdr:row>
          <xdr:rowOff>180975</xdr:rowOff>
        </xdr:from>
        <xdr:to>
          <xdr:col>2</xdr:col>
          <xdr:colOff>219075</xdr:colOff>
          <xdr:row>172</xdr:row>
          <xdr:rowOff>9525</xdr:rowOff>
        </xdr:to>
        <xdr:sp macro="" textlink="">
          <xdr:nvSpPr>
            <xdr:cNvPr id="1107" name="Check Box 83" hidden="1">
              <a:extLst>
                <a:ext uri="{63B3BB69-23CF-44E3-9099-C40C66FF867C}">
                  <a14:compatExt spid="_x0000_s1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176</xdr:row>
          <xdr:rowOff>180975</xdr:rowOff>
        </xdr:from>
        <xdr:to>
          <xdr:col>2</xdr:col>
          <xdr:colOff>219075</xdr:colOff>
          <xdr:row>178</xdr:row>
          <xdr:rowOff>9525</xdr:rowOff>
        </xdr:to>
        <xdr:sp macro="" textlink="">
          <xdr:nvSpPr>
            <xdr:cNvPr id="1108" name="Check Box 84" hidden="1">
              <a:extLst>
                <a:ext uri="{63B3BB69-23CF-44E3-9099-C40C66FF867C}">
                  <a14:compatExt spid="_x0000_s1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177</xdr:row>
          <xdr:rowOff>161925</xdr:rowOff>
        </xdr:from>
        <xdr:to>
          <xdr:col>2</xdr:col>
          <xdr:colOff>219075</xdr:colOff>
          <xdr:row>179</xdr:row>
          <xdr:rowOff>0</xdr:rowOff>
        </xdr:to>
        <xdr:sp macro="" textlink="">
          <xdr:nvSpPr>
            <xdr:cNvPr id="1109" name="Check Box 85" hidden="1">
              <a:extLst>
                <a:ext uri="{63B3BB69-23CF-44E3-9099-C40C66FF867C}">
                  <a14:compatExt spid="_x0000_s1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178</xdr:row>
          <xdr:rowOff>161925</xdr:rowOff>
        </xdr:from>
        <xdr:to>
          <xdr:col>2</xdr:col>
          <xdr:colOff>219075</xdr:colOff>
          <xdr:row>179</xdr:row>
          <xdr:rowOff>190500</xdr:rowOff>
        </xdr:to>
        <xdr:sp macro="" textlink="">
          <xdr:nvSpPr>
            <xdr:cNvPr id="1110" name="Check Box 86" hidden="1">
              <a:extLst>
                <a:ext uri="{63B3BB69-23CF-44E3-9099-C40C66FF867C}">
                  <a14:compatExt spid="_x0000_s1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179</xdr:row>
          <xdr:rowOff>161925</xdr:rowOff>
        </xdr:from>
        <xdr:to>
          <xdr:col>2</xdr:col>
          <xdr:colOff>219075</xdr:colOff>
          <xdr:row>180</xdr:row>
          <xdr:rowOff>190500</xdr:rowOff>
        </xdr:to>
        <xdr:sp macro="" textlink="">
          <xdr:nvSpPr>
            <xdr:cNvPr id="1111" name="Check Box 87" hidden="1">
              <a:extLst>
                <a:ext uri="{63B3BB69-23CF-44E3-9099-C40C66FF867C}">
                  <a14:compatExt spid="_x0000_s1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180</xdr:row>
          <xdr:rowOff>152400</xdr:rowOff>
        </xdr:from>
        <xdr:to>
          <xdr:col>2</xdr:col>
          <xdr:colOff>228600</xdr:colOff>
          <xdr:row>181</xdr:row>
          <xdr:rowOff>190500</xdr:rowOff>
        </xdr:to>
        <xdr:sp macro="" textlink="">
          <xdr:nvSpPr>
            <xdr:cNvPr id="1112" name="Check Box 88" hidden="1">
              <a:extLst>
                <a:ext uri="{63B3BB69-23CF-44E3-9099-C40C66FF867C}">
                  <a14:compatExt spid="_x0000_s1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181</xdr:row>
          <xdr:rowOff>152400</xdr:rowOff>
        </xdr:from>
        <xdr:to>
          <xdr:col>2</xdr:col>
          <xdr:colOff>228600</xdr:colOff>
          <xdr:row>182</xdr:row>
          <xdr:rowOff>190500</xdr:rowOff>
        </xdr:to>
        <xdr:sp macro="" textlink="">
          <xdr:nvSpPr>
            <xdr:cNvPr id="1113" name="Check Box 89" hidden="1">
              <a:extLst>
                <a:ext uri="{63B3BB69-23CF-44E3-9099-C40C66FF867C}">
                  <a14:compatExt spid="_x0000_s1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182</xdr:row>
          <xdr:rowOff>152400</xdr:rowOff>
        </xdr:from>
        <xdr:to>
          <xdr:col>2</xdr:col>
          <xdr:colOff>228600</xdr:colOff>
          <xdr:row>183</xdr:row>
          <xdr:rowOff>190500</xdr:rowOff>
        </xdr:to>
        <xdr:sp macro="" textlink="">
          <xdr:nvSpPr>
            <xdr:cNvPr id="1114" name="Check Box 90" hidden="1">
              <a:extLst>
                <a:ext uri="{63B3BB69-23CF-44E3-9099-C40C66FF867C}">
                  <a14:compatExt spid="_x0000_s1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170</xdr:row>
          <xdr:rowOff>180975</xdr:rowOff>
        </xdr:from>
        <xdr:to>
          <xdr:col>9</xdr:col>
          <xdr:colOff>228600</xdr:colOff>
          <xdr:row>172</xdr:row>
          <xdr:rowOff>9525</xdr:rowOff>
        </xdr:to>
        <xdr:sp macro="" textlink="">
          <xdr:nvSpPr>
            <xdr:cNvPr id="1115" name="Check Box 91" hidden="1">
              <a:extLst>
                <a:ext uri="{63B3BB69-23CF-44E3-9099-C40C66FF867C}">
                  <a14:compatExt spid="_x0000_s1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176</xdr:row>
          <xdr:rowOff>180975</xdr:rowOff>
        </xdr:from>
        <xdr:to>
          <xdr:col>9</xdr:col>
          <xdr:colOff>228600</xdr:colOff>
          <xdr:row>178</xdr:row>
          <xdr:rowOff>9525</xdr:rowOff>
        </xdr:to>
        <xdr:sp macro="" textlink="">
          <xdr:nvSpPr>
            <xdr:cNvPr id="1118" name="Check Box 94" hidden="1">
              <a:extLst>
                <a:ext uri="{63B3BB69-23CF-44E3-9099-C40C66FF867C}">
                  <a14:compatExt spid="_x0000_s1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177</xdr:row>
          <xdr:rowOff>161925</xdr:rowOff>
        </xdr:from>
        <xdr:to>
          <xdr:col>9</xdr:col>
          <xdr:colOff>228600</xdr:colOff>
          <xdr:row>179</xdr:row>
          <xdr:rowOff>0</xdr:rowOff>
        </xdr:to>
        <xdr:sp macro="" textlink="">
          <xdr:nvSpPr>
            <xdr:cNvPr id="1119" name="Check Box 95" hidden="1">
              <a:extLst>
                <a:ext uri="{63B3BB69-23CF-44E3-9099-C40C66FF867C}">
                  <a14:compatExt spid="_x0000_s1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178</xdr:row>
          <xdr:rowOff>161925</xdr:rowOff>
        </xdr:from>
        <xdr:to>
          <xdr:col>9</xdr:col>
          <xdr:colOff>228600</xdr:colOff>
          <xdr:row>179</xdr:row>
          <xdr:rowOff>190500</xdr:rowOff>
        </xdr:to>
        <xdr:sp macro="" textlink="">
          <xdr:nvSpPr>
            <xdr:cNvPr id="1120" name="Check Box 96" hidden="1">
              <a:extLst>
                <a:ext uri="{63B3BB69-23CF-44E3-9099-C40C66FF867C}">
                  <a14:compatExt spid="_x0000_s1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179</xdr:row>
          <xdr:rowOff>161925</xdr:rowOff>
        </xdr:from>
        <xdr:to>
          <xdr:col>9</xdr:col>
          <xdr:colOff>228600</xdr:colOff>
          <xdr:row>180</xdr:row>
          <xdr:rowOff>190500</xdr:rowOff>
        </xdr:to>
        <xdr:sp macro="" textlink="">
          <xdr:nvSpPr>
            <xdr:cNvPr id="1121" name="Check Box 97" hidden="1">
              <a:extLst>
                <a:ext uri="{63B3BB69-23CF-44E3-9099-C40C66FF867C}">
                  <a14:compatExt spid="_x0000_s1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180</xdr:row>
          <xdr:rowOff>152400</xdr:rowOff>
        </xdr:from>
        <xdr:to>
          <xdr:col>9</xdr:col>
          <xdr:colOff>228600</xdr:colOff>
          <xdr:row>181</xdr:row>
          <xdr:rowOff>190500</xdr:rowOff>
        </xdr:to>
        <xdr:sp macro="" textlink="">
          <xdr:nvSpPr>
            <xdr:cNvPr id="1122" name="Check Box 98" hidden="1">
              <a:extLst>
                <a:ext uri="{63B3BB69-23CF-44E3-9099-C40C66FF867C}">
                  <a14:compatExt spid="_x0000_s1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181</xdr:row>
          <xdr:rowOff>152400</xdr:rowOff>
        </xdr:from>
        <xdr:to>
          <xdr:col>9</xdr:col>
          <xdr:colOff>228600</xdr:colOff>
          <xdr:row>182</xdr:row>
          <xdr:rowOff>190500</xdr:rowOff>
        </xdr:to>
        <xdr:sp macro="" textlink="">
          <xdr:nvSpPr>
            <xdr:cNvPr id="1123" name="Check Box 99" hidden="1">
              <a:extLst>
                <a:ext uri="{63B3BB69-23CF-44E3-9099-C40C66FF867C}">
                  <a14:compatExt spid="_x0000_s1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182</xdr:row>
          <xdr:rowOff>152400</xdr:rowOff>
        </xdr:from>
        <xdr:to>
          <xdr:col>9</xdr:col>
          <xdr:colOff>228600</xdr:colOff>
          <xdr:row>183</xdr:row>
          <xdr:rowOff>190500</xdr:rowOff>
        </xdr:to>
        <xdr:sp macro="" textlink="">
          <xdr:nvSpPr>
            <xdr:cNvPr id="1124" name="Check Box 100" hidden="1">
              <a:extLst>
                <a:ext uri="{63B3BB69-23CF-44E3-9099-C40C66FF867C}">
                  <a14:compatExt spid="_x0000_s1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164</xdr:row>
          <xdr:rowOff>171450</xdr:rowOff>
        </xdr:from>
        <xdr:to>
          <xdr:col>9</xdr:col>
          <xdr:colOff>228600</xdr:colOff>
          <xdr:row>166</xdr:row>
          <xdr:rowOff>19050</xdr:rowOff>
        </xdr:to>
        <xdr:sp macro="" textlink="">
          <xdr:nvSpPr>
            <xdr:cNvPr id="1129" name="Check Box 105" hidden="1">
              <a:extLst>
                <a:ext uri="{63B3BB69-23CF-44E3-9099-C40C66FF867C}">
                  <a14:compatExt spid="_x0000_s1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165</xdr:row>
          <xdr:rowOff>180975</xdr:rowOff>
        </xdr:from>
        <xdr:to>
          <xdr:col>9</xdr:col>
          <xdr:colOff>228600</xdr:colOff>
          <xdr:row>167</xdr:row>
          <xdr:rowOff>19050</xdr:rowOff>
        </xdr:to>
        <xdr:sp macro="" textlink="">
          <xdr:nvSpPr>
            <xdr:cNvPr id="1130" name="Check Box 106" hidden="1">
              <a:extLst>
                <a:ext uri="{63B3BB69-23CF-44E3-9099-C40C66FF867C}">
                  <a14:compatExt spid="_x0000_s1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166</xdr:row>
          <xdr:rowOff>180975</xdr:rowOff>
        </xdr:from>
        <xdr:to>
          <xdr:col>9</xdr:col>
          <xdr:colOff>228600</xdr:colOff>
          <xdr:row>168</xdr:row>
          <xdr:rowOff>19050</xdr:rowOff>
        </xdr:to>
        <xdr:sp macro="" textlink="">
          <xdr:nvSpPr>
            <xdr:cNvPr id="1131" name="Check Box 107" hidden="1">
              <a:extLst>
                <a:ext uri="{63B3BB69-23CF-44E3-9099-C40C66FF867C}">
                  <a14:compatExt spid="_x0000_s1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167</xdr:row>
          <xdr:rowOff>180975</xdr:rowOff>
        </xdr:from>
        <xdr:to>
          <xdr:col>9</xdr:col>
          <xdr:colOff>228600</xdr:colOff>
          <xdr:row>169</xdr:row>
          <xdr:rowOff>19050</xdr:rowOff>
        </xdr:to>
        <xdr:sp macro="" textlink="">
          <xdr:nvSpPr>
            <xdr:cNvPr id="1132" name="Check Box 108" hidden="1">
              <a:extLst>
                <a:ext uri="{63B3BB69-23CF-44E3-9099-C40C66FF867C}">
                  <a14:compatExt spid="_x0000_s1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164</xdr:row>
          <xdr:rowOff>171450</xdr:rowOff>
        </xdr:from>
        <xdr:to>
          <xdr:col>1</xdr:col>
          <xdr:colOff>228600</xdr:colOff>
          <xdr:row>166</xdr:row>
          <xdr:rowOff>9525</xdr:rowOff>
        </xdr:to>
        <xdr:sp macro="" textlink="">
          <xdr:nvSpPr>
            <xdr:cNvPr id="1133" name="Check Box 109" hidden="1">
              <a:extLst>
                <a:ext uri="{63B3BB69-23CF-44E3-9099-C40C66FF867C}">
                  <a14:compatExt spid="_x0000_s1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165</xdr:row>
          <xdr:rowOff>180975</xdr:rowOff>
        </xdr:from>
        <xdr:to>
          <xdr:col>1</xdr:col>
          <xdr:colOff>228600</xdr:colOff>
          <xdr:row>167</xdr:row>
          <xdr:rowOff>9525</xdr:rowOff>
        </xdr:to>
        <xdr:sp macro="" textlink="">
          <xdr:nvSpPr>
            <xdr:cNvPr id="1134" name="Check Box 110" hidden="1">
              <a:extLst>
                <a:ext uri="{63B3BB69-23CF-44E3-9099-C40C66FF867C}">
                  <a14:compatExt spid="_x0000_s1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166</xdr:row>
          <xdr:rowOff>180975</xdr:rowOff>
        </xdr:from>
        <xdr:to>
          <xdr:col>1</xdr:col>
          <xdr:colOff>228600</xdr:colOff>
          <xdr:row>168</xdr:row>
          <xdr:rowOff>9525</xdr:rowOff>
        </xdr:to>
        <xdr:sp macro="" textlink="">
          <xdr:nvSpPr>
            <xdr:cNvPr id="1135" name="Check Box 111" hidden="1">
              <a:extLst>
                <a:ext uri="{63B3BB69-23CF-44E3-9099-C40C66FF867C}">
                  <a14:compatExt spid="_x0000_s1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167</xdr:row>
          <xdr:rowOff>180975</xdr:rowOff>
        </xdr:from>
        <xdr:to>
          <xdr:col>1</xdr:col>
          <xdr:colOff>228600</xdr:colOff>
          <xdr:row>169</xdr:row>
          <xdr:rowOff>19050</xdr:rowOff>
        </xdr:to>
        <xdr:sp macro="" textlink="">
          <xdr:nvSpPr>
            <xdr:cNvPr id="1136" name="Check Box 112" hidden="1">
              <a:extLst>
                <a:ext uri="{63B3BB69-23CF-44E3-9099-C40C66FF867C}">
                  <a14:compatExt spid="_x0000_s1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160</xdr:row>
          <xdr:rowOff>161925</xdr:rowOff>
        </xdr:from>
        <xdr:to>
          <xdr:col>9</xdr:col>
          <xdr:colOff>228600</xdr:colOff>
          <xdr:row>162</xdr:row>
          <xdr:rowOff>9525</xdr:rowOff>
        </xdr:to>
        <xdr:sp macro="" textlink="">
          <xdr:nvSpPr>
            <xdr:cNvPr id="1145" name="Check Box 121" hidden="1">
              <a:extLst>
                <a:ext uri="{63B3BB69-23CF-44E3-9099-C40C66FF867C}">
                  <a14:compatExt spid="_x0000_s1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184</xdr:row>
          <xdr:rowOff>200025</xdr:rowOff>
        </xdr:from>
        <xdr:to>
          <xdr:col>1</xdr:col>
          <xdr:colOff>228600</xdr:colOff>
          <xdr:row>186</xdr:row>
          <xdr:rowOff>38100</xdr:rowOff>
        </xdr:to>
        <xdr:sp macro="" textlink="">
          <xdr:nvSpPr>
            <xdr:cNvPr id="1168" name="Check Box 144" hidden="1">
              <a:extLst>
                <a:ext uri="{63B3BB69-23CF-44E3-9099-C40C66FF867C}">
                  <a14:compatExt spid="_x0000_s1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185</xdr:row>
          <xdr:rowOff>200025</xdr:rowOff>
        </xdr:from>
        <xdr:to>
          <xdr:col>1</xdr:col>
          <xdr:colOff>228600</xdr:colOff>
          <xdr:row>187</xdr:row>
          <xdr:rowOff>28575</xdr:rowOff>
        </xdr:to>
        <xdr:sp macro="" textlink="">
          <xdr:nvSpPr>
            <xdr:cNvPr id="1169" name="Check Box 145" hidden="1">
              <a:extLst>
                <a:ext uri="{63B3BB69-23CF-44E3-9099-C40C66FF867C}">
                  <a14:compatExt spid="_x0000_s1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190500</xdr:rowOff>
        </xdr:from>
        <xdr:to>
          <xdr:col>1</xdr:col>
          <xdr:colOff>228600</xdr:colOff>
          <xdr:row>188</xdr:row>
          <xdr:rowOff>19050</xdr:rowOff>
        </xdr:to>
        <xdr:sp macro="" textlink="">
          <xdr:nvSpPr>
            <xdr:cNvPr id="1170" name="Check Box 146" hidden="1">
              <a:extLst>
                <a:ext uri="{63B3BB69-23CF-44E3-9099-C40C66FF867C}">
                  <a14:compatExt spid="_x0000_s1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180975</xdr:rowOff>
        </xdr:from>
        <xdr:to>
          <xdr:col>1</xdr:col>
          <xdr:colOff>228600</xdr:colOff>
          <xdr:row>189</xdr:row>
          <xdr:rowOff>9525</xdr:rowOff>
        </xdr:to>
        <xdr:sp macro="" textlink="">
          <xdr:nvSpPr>
            <xdr:cNvPr id="1171" name="Check Box 147" hidden="1">
              <a:extLst>
                <a:ext uri="{63B3BB69-23CF-44E3-9099-C40C66FF867C}">
                  <a14:compatExt spid="_x0000_s1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193</xdr:row>
          <xdr:rowOff>161925</xdr:rowOff>
        </xdr:from>
        <xdr:to>
          <xdr:col>1</xdr:col>
          <xdr:colOff>228600</xdr:colOff>
          <xdr:row>194</xdr:row>
          <xdr:rowOff>190500</xdr:rowOff>
        </xdr:to>
        <xdr:sp macro="" textlink="">
          <xdr:nvSpPr>
            <xdr:cNvPr id="1172" name="Check Box 148" hidden="1">
              <a:extLst>
                <a:ext uri="{63B3BB69-23CF-44E3-9099-C40C66FF867C}">
                  <a14:compatExt spid="_x0000_s1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194</xdr:row>
          <xdr:rowOff>152400</xdr:rowOff>
        </xdr:from>
        <xdr:to>
          <xdr:col>1</xdr:col>
          <xdr:colOff>228600</xdr:colOff>
          <xdr:row>195</xdr:row>
          <xdr:rowOff>190500</xdr:rowOff>
        </xdr:to>
        <xdr:sp macro="" textlink="">
          <xdr:nvSpPr>
            <xdr:cNvPr id="1173" name="Check Box 149" hidden="1">
              <a:extLst>
                <a:ext uri="{63B3BB69-23CF-44E3-9099-C40C66FF867C}">
                  <a14:compatExt spid="_x0000_s1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195</xdr:row>
          <xdr:rowOff>152400</xdr:rowOff>
        </xdr:from>
        <xdr:to>
          <xdr:col>1</xdr:col>
          <xdr:colOff>228600</xdr:colOff>
          <xdr:row>196</xdr:row>
          <xdr:rowOff>190500</xdr:rowOff>
        </xdr:to>
        <xdr:sp macro="" textlink="">
          <xdr:nvSpPr>
            <xdr:cNvPr id="1174" name="Check Box 150" hidden="1">
              <a:extLst>
                <a:ext uri="{63B3BB69-23CF-44E3-9099-C40C66FF867C}">
                  <a14:compatExt spid="_x0000_s1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196</xdr:row>
          <xdr:rowOff>161925</xdr:rowOff>
        </xdr:from>
        <xdr:to>
          <xdr:col>1</xdr:col>
          <xdr:colOff>228600</xdr:colOff>
          <xdr:row>198</xdr:row>
          <xdr:rowOff>9525</xdr:rowOff>
        </xdr:to>
        <xdr:sp macro="" textlink="">
          <xdr:nvSpPr>
            <xdr:cNvPr id="1175" name="Check Box 151" hidden="1">
              <a:extLst>
                <a:ext uri="{63B3BB69-23CF-44E3-9099-C40C66FF867C}">
                  <a14:compatExt spid="_x0000_s1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197</xdr:row>
          <xdr:rowOff>171450</xdr:rowOff>
        </xdr:from>
        <xdr:to>
          <xdr:col>1</xdr:col>
          <xdr:colOff>228600</xdr:colOff>
          <xdr:row>199</xdr:row>
          <xdr:rowOff>9525</xdr:rowOff>
        </xdr:to>
        <xdr:sp macro="" textlink="">
          <xdr:nvSpPr>
            <xdr:cNvPr id="1176" name="Check Box 152" hidden="1">
              <a:extLst>
                <a:ext uri="{63B3BB69-23CF-44E3-9099-C40C66FF867C}">
                  <a14:compatExt spid="_x0000_s1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184</xdr:row>
          <xdr:rowOff>200025</xdr:rowOff>
        </xdr:from>
        <xdr:to>
          <xdr:col>2</xdr:col>
          <xdr:colOff>228600</xdr:colOff>
          <xdr:row>186</xdr:row>
          <xdr:rowOff>38100</xdr:rowOff>
        </xdr:to>
        <xdr:sp macro="" textlink="">
          <xdr:nvSpPr>
            <xdr:cNvPr id="1177" name="Check Box 153" hidden="1">
              <a:extLst>
                <a:ext uri="{63B3BB69-23CF-44E3-9099-C40C66FF867C}">
                  <a14:compatExt spid="_x0000_s1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185</xdr:row>
          <xdr:rowOff>200025</xdr:rowOff>
        </xdr:from>
        <xdr:to>
          <xdr:col>2</xdr:col>
          <xdr:colOff>228600</xdr:colOff>
          <xdr:row>187</xdr:row>
          <xdr:rowOff>28575</xdr:rowOff>
        </xdr:to>
        <xdr:sp macro="" textlink="">
          <xdr:nvSpPr>
            <xdr:cNvPr id="1178" name="Check Box 154" hidden="1">
              <a:extLst>
                <a:ext uri="{63B3BB69-23CF-44E3-9099-C40C66FF867C}">
                  <a14:compatExt spid="_x0000_s1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186</xdr:row>
          <xdr:rowOff>190500</xdr:rowOff>
        </xdr:from>
        <xdr:to>
          <xdr:col>2</xdr:col>
          <xdr:colOff>228600</xdr:colOff>
          <xdr:row>188</xdr:row>
          <xdr:rowOff>28575</xdr:rowOff>
        </xdr:to>
        <xdr:sp macro="" textlink="">
          <xdr:nvSpPr>
            <xdr:cNvPr id="1179" name="Check Box 155" hidden="1">
              <a:extLst>
                <a:ext uri="{63B3BB69-23CF-44E3-9099-C40C66FF867C}">
                  <a14:compatExt spid="_x0000_s1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187</xdr:row>
          <xdr:rowOff>190500</xdr:rowOff>
        </xdr:from>
        <xdr:to>
          <xdr:col>2</xdr:col>
          <xdr:colOff>228600</xdr:colOff>
          <xdr:row>189</xdr:row>
          <xdr:rowOff>19050</xdr:rowOff>
        </xdr:to>
        <xdr:sp macro="" textlink="">
          <xdr:nvSpPr>
            <xdr:cNvPr id="1180" name="Check Box 156" hidden="1">
              <a:extLst>
                <a:ext uri="{63B3BB69-23CF-44E3-9099-C40C66FF867C}">
                  <a14:compatExt spid="_x0000_s1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193</xdr:row>
          <xdr:rowOff>161925</xdr:rowOff>
        </xdr:from>
        <xdr:to>
          <xdr:col>2</xdr:col>
          <xdr:colOff>228600</xdr:colOff>
          <xdr:row>194</xdr:row>
          <xdr:rowOff>190500</xdr:rowOff>
        </xdr:to>
        <xdr:sp macro="" textlink="">
          <xdr:nvSpPr>
            <xdr:cNvPr id="1181" name="Check Box 157" hidden="1">
              <a:extLst>
                <a:ext uri="{63B3BB69-23CF-44E3-9099-C40C66FF867C}">
                  <a14:compatExt spid="_x0000_s1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194</xdr:row>
          <xdr:rowOff>152400</xdr:rowOff>
        </xdr:from>
        <xdr:to>
          <xdr:col>2</xdr:col>
          <xdr:colOff>228600</xdr:colOff>
          <xdr:row>195</xdr:row>
          <xdr:rowOff>190500</xdr:rowOff>
        </xdr:to>
        <xdr:sp macro="" textlink="">
          <xdr:nvSpPr>
            <xdr:cNvPr id="1182" name="Check Box 158" hidden="1">
              <a:extLst>
                <a:ext uri="{63B3BB69-23CF-44E3-9099-C40C66FF867C}">
                  <a14:compatExt spid="_x0000_s1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195</xdr:row>
          <xdr:rowOff>161925</xdr:rowOff>
        </xdr:from>
        <xdr:to>
          <xdr:col>2</xdr:col>
          <xdr:colOff>228600</xdr:colOff>
          <xdr:row>196</xdr:row>
          <xdr:rowOff>200025</xdr:rowOff>
        </xdr:to>
        <xdr:sp macro="" textlink="">
          <xdr:nvSpPr>
            <xdr:cNvPr id="1183" name="Check Box 159" hidden="1">
              <a:extLst>
                <a:ext uri="{63B3BB69-23CF-44E3-9099-C40C66FF867C}">
                  <a14:compatExt spid="_x0000_s1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196</xdr:row>
          <xdr:rowOff>161925</xdr:rowOff>
        </xdr:from>
        <xdr:to>
          <xdr:col>2</xdr:col>
          <xdr:colOff>228600</xdr:colOff>
          <xdr:row>198</xdr:row>
          <xdr:rowOff>9525</xdr:rowOff>
        </xdr:to>
        <xdr:sp macro="" textlink="">
          <xdr:nvSpPr>
            <xdr:cNvPr id="1184" name="Check Box 160" hidden="1">
              <a:extLst>
                <a:ext uri="{63B3BB69-23CF-44E3-9099-C40C66FF867C}">
                  <a14:compatExt spid="_x0000_s1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197</xdr:row>
          <xdr:rowOff>180975</xdr:rowOff>
        </xdr:from>
        <xdr:to>
          <xdr:col>2</xdr:col>
          <xdr:colOff>228600</xdr:colOff>
          <xdr:row>199</xdr:row>
          <xdr:rowOff>19050</xdr:rowOff>
        </xdr:to>
        <xdr:sp macro="" textlink="">
          <xdr:nvSpPr>
            <xdr:cNvPr id="1185" name="Check Box 161" hidden="1">
              <a:extLst>
                <a:ext uri="{63B3BB69-23CF-44E3-9099-C40C66FF867C}">
                  <a14:compatExt spid="_x0000_s1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199</xdr:row>
          <xdr:rowOff>171450</xdr:rowOff>
        </xdr:from>
        <xdr:to>
          <xdr:col>1</xdr:col>
          <xdr:colOff>228600</xdr:colOff>
          <xdr:row>201</xdr:row>
          <xdr:rowOff>19050</xdr:rowOff>
        </xdr:to>
        <xdr:sp macro="" textlink="">
          <xdr:nvSpPr>
            <xdr:cNvPr id="1196" name="Check Box 172" hidden="1">
              <a:extLst>
                <a:ext uri="{63B3BB69-23CF-44E3-9099-C40C66FF867C}">
                  <a14:compatExt spid="_x0000_s1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200</xdr:row>
          <xdr:rowOff>180975</xdr:rowOff>
        </xdr:from>
        <xdr:to>
          <xdr:col>1</xdr:col>
          <xdr:colOff>228600</xdr:colOff>
          <xdr:row>202</xdr:row>
          <xdr:rowOff>19050</xdr:rowOff>
        </xdr:to>
        <xdr:sp macro="" textlink="">
          <xdr:nvSpPr>
            <xdr:cNvPr id="1197" name="Check Box 173" hidden="1">
              <a:extLst>
                <a:ext uri="{63B3BB69-23CF-44E3-9099-C40C66FF867C}">
                  <a14:compatExt spid="_x0000_s1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201</xdr:row>
          <xdr:rowOff>180975</xdr:rowOff>
        </xdr:from>
        <xdr:to>
          <xdr:col>1</xdr:col>
          <xdr:colOff>228600</xdr:colOff>
          <xdr:row>203</xdr:row>
          <xdr:rowOff>19050</xdr:rowOff>
        </xdr:to>
        <xdr:sp macro="" textlink="">
          <xdr:nvSpPr>
            <xdr:cNvPr id="1198" name="Check Box 174" hidden="1">
              <a:extLst>
                <a:ext uri="{63B3BB69-23CF-44E3-9099-C40C66FF867C}">
                  <a14:compatExt spid="_x0000_s1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208</xdr:row>
          <xdr:rowOff>0</xdr:rowOff>
        </xdr:from>
        <xdr:to>
          <xdr:col>1</xdr:col>
          <xdr:colOff>228600</xdr:colOff>
          <xdr:row>209</xdr:row>
          <xdr:rowOff>38100</xdr:rowOff>
        </xdr:to>
        <xdr:sp macro="" textlink="">
          <xdr:nvSpPr>
            <xdr:cNvPr id="1199" name="Check Box 175" hidden="1">
              <a:extLst>
                <a:ext uri="{63B3BB69-23CF-44E3-9099-C40C66FF867C}">
                  <a14:compatExt spid="_x0000_s1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208</xdr:row>
          <xdr:rowOff>333375</xdr:rowOff>
        </xdr:from>
        <xdr:to>
          <xdr:col>1</xdr:col>
          <xdr:colOff>228600</xdr:colOff>
          <xdr:row>210</xdr:row>
          <xdr:rowOff>38100</xdr:rowOff>
        </xdr:to>
        <xdr:sp macro="" textlink="">
          <xdr:nvSpPr>
            <xdr:cNvPr id="1200" name="Check Box 176" hidden="1">
              <a:extLst>
                <a:ext uri="{63B3BB69-23CF-44E3-9099-C40C66FF867C}">
                  <a14:compatExt spid="_x0000_s1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209</xdr:row>
          <xdr:rowOff>152400</xdr:rowOff>
        </xdr:from>
        <xdr:to>
          <xdr:col>1</xdr:col>
          <xdr:colOff>247650</xdr:colOff>
          <xdr:row>211</xdr:row>
          <xdr:rowOff>38100</xdr:rowOff>
        </xdr:to>
        <xdr:sp macro="" textlink="">
          <xdr:nvSpPr>
            <xdr:cNvPr id="1201" name="Check Box 177" hidden="1">
              <a:extLst>
                <a:ext uri="{63B3BB69-23CF-44E3-9099-C40C66FF867C}">
                  <a14:compatExt spid="_x0000_s1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210</xdr:row>
          <xdr:rowOff>171450</xdr:rowOff>
        </xdr:from>
        <xdr:to>
          <xdr:col>1</xdr:col>
          <xdr:colOff>228600</xdr:colOff>
          <xdr:row>212</xdr:row>
          <xdr:rowOff>9525</xdr:rowOff>
        </xdr:to>
        <xdr:sp macro="" textlink="">
          <xdr:nvSpPr>
            <xdr:cNvPr id="1202" name="Check Box 178" hidden="1">
              <a:extLst>
                <a:ext uri="{63B3BB69-23CF-44E3-9099-C40C66FF867C}">
                  <a14:compatExt spid="_x0000_s1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216</xdr:row>
          <xdr:rowOff>161925</xdr:rowOff>
        </xdr:from>
        <xdr:to>
          <xdr:col>1</xdr:col>
          <xdr:colOff>228600</xdr:colOff>
          <xdr:row>218</xdr:row>
          <xdr:rowOff>0</xdr:rowOff>
        </xdr:to>
        <xdr:sp macro="" textlink="">
          <xdr:nvSpPr>
            <xdr:cNvPr id="1203" name="Check Box 179" hidden="1">
              <a:extLst>
                <a:ext uri="{63B3BB69-23CF-44E3-9099-C40C66FF867C}">
                  <a14:compatExt spid="_x0000_s1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217</xdr:row>
          <xdr:rowOff>152400</xdr:rowOff>
        </xdr:from>
        <xdr:to>
          <xdr:col>1</xdr:col>
          <xdr:colOff>228600</xdr:colOff>
          <xdr:row>218</xdr:row>
          <xdr:rowOff>190500</xdr:rowOff>
        </xdr:to>
        <xdr:sp macro="" textlink="">
          <xdr:nvSpPr>
            <xdr:cNvPr id="1204" name="Check Box 180" hidden="1">
              <a:extLst>
                <a:ext uri="{63B3BB69-23CF-44E3-9099-C40C66FF867C}">
                  <a14:compatExt spid="_x0000_s1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199</xdr:row>
          <xdr:rowOff>171450</xdr:rowOff>
        </xdr:from>
        <xdr:to>
          <xdr:col>2</xdr:col>
          <xdr:colOff>228600</xdr:colOff>
          <xdr:row>201</xdr:row>
          <xdr:rowOff>19050</xdr:rowOff>
        </xdr:to>
        <xdr:sp macro="" textlink="">
          <xdr:nvSpPr>
            <xdr:cNvPr id="1205" name="Check Box 181" hidden="1">
              <a:extLst>
                <a:ext uri="{63B3BB69-23CF-44E3-9099-C40C66FF867C}">
                  <a14:compatExt spid="_x0000_s1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200</xdr:row>
          <xdr:rowOff>171450</xdr:rowOff>
        </xdr:from>
        <xdr:to>
          <xdr:col>2</xdr:col>
          <xdr:colOff>228600</xdr:colOff>
          <xdr:row>202</xdr:row>
          <xdr:rowOff>9525</xdr:rowOff>
        </xdr:to>
        <xdr:sp macro="" textlink="">
          <xdr:nvSpPr>
            <xdr:cNvPr id="1206" name="Check Box 182" hidden="1">
              <a:extLst>
                <a:ext uri="{63B3BB69-23CF-44E3-9099-C40C66FF867C}">
                  <a14:compatExt spid="_x0000_s1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201</xdr:row>
          <xdr:rowOff>171450</xdr:rowOff>
        </xdr:from>
        <xdr:to>
          <xdr:col>2</xdr:col>
          <xdr:colOff>228600</xdr:colOff>
          <xdr:row>203</xdr:row>
          <xdr:rowOff>9525</xdr:rowOff>
        </xdr:to>
        <xdr:sp macro="" textlink="">
          <xdr:nvSpPr>
            <xdr:cNvPr id="1207" name="Check Box 183" hidden="1">
              <a:extLst>
                <a:ext uri="{63B3BB69-23CF-44E3-9099-C40C66FF867C}">
                  <a14:compatExt spid="_x0000_s1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207</xdr:row>
          <xdr:rowOff>180975</xdr:rowOff>
        </xdr:from>
        <xdr:to>
          <xdr:col>2</xdr:col>
          <xdr:colOff>228600</xdr:colOff>
          <xdr:row>209</xdr:row>
          <xdr:rowOff>19050</xdr:rowOff>
        </xdr:to>
        <xdr:sp macro="" textlink="">
          <xdr:nvSpPr>
            <xdr:cNvPr id="1208" name="Check Box 184" hidden="1">
              <a:extLst>
                <a:ext uri="{63B3BB69-23CF-44E3-9099-C40C66FF867C}">
                  <a14:compatExt spid="_x0000_s1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208</xdr:row>
          <xdr:rowOff>152400</xdr:rowOff>
        </xdr:from>
        <xdr:to>
          <xdr:col>2</xdr:col>
          <xdr:colOff>228600</xdr:colOff>
          <xdr:row>210</xdr:row>
          <xdr:rowOff>0</xdr:rowOff>
        </xdr:to>
        <xdr:sp macro="" textlink="">
          <xdr:nvSpPr>
            <xdr:cNvPr id="1209" name="Check Box 185" hidden="1">
              <a:extLst>
                <a:ext uri="{63B3BB69-23CF-44E3-9099-C40C66FF867C}">
                  <a14:compatExt spid="_x0000_s1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209</xdr:row>
          <xdr:rowOff>152400</xdr:rowOff>
        </xdr:from>
        <xdr:to>
          <xdr:col>2</xdr:col>
          <xdr:colOff>247650</xdr:colOff>
          <xdr:row>211</xdr:row>
          <xdr:rowOff>66675</xdr:rowOff>
        </xdr:to>
        <xdr:sp macro="" textlink="">
          <xdr:nvSpPr>
            <xdr:cNvPr id="1210" name="Check Box 186" hidden="1">
              <a:extLst>
                <a:ext uri="{63B3BB69-23CF-44E3-9099-C40C66FF867C}">
                  <a14:compatExt spid="_x0000_s1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210</xdr:row>
          <xdr:rowOff>171450</xdr:rowOff>
        </xdr:from>
        <xdr:to>
          <xdr:col>2</xdr:col>
          <xdr:colOff>228600</xdr:colOff>
          <xdr:row>212</xdr:row>
          <xdr:rowOff>9525</xdr:rowOff>
        </xdr:to>
        <xdr:sp macro="" textlink="">
          <xdr:nvSpPr>
            <xdr:cNvPr id="1211" name="Check Box 187" hidden="1">
              <a:extLst>
                <a:ext uri="{63B3BB69-23CF-44E3-9099-C40C66FF867C}">
                  <a14:compatExt spid="_x0000_s1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216</xdr:row>
          <xdr:rowOff>161925</xdr:rowOff>
        </xdr:from>
        <xdr:to>
          <xdr:col>2</xdr:col>
          <xdr:colOff>228600</xdr:colOff>
          <xdr:row>218</xdr:row>
          <xdr:rowOff>0</xdr:rowOff>
        </xdr:to>
        <xdr:sp macro="" textlink="">
          <xdr:nvSpPr>
            <xdr:cNvPr id="1212" name="Check Box 188" hidden="1">
              <a:extLst>
                <a:ext uri="{63B3BB69-23CF-44E3-9099-C40C66FF867C}">
                  <a14:compatExt spid="_x0000_s1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217</xdr:row>
          <xdr:rowOff>152400</xdr:rowOff>
        </xdr:from>
        <xdr:to>
          <xdr:col>2</xdr:col>
          <xdr:colOff>228600</xdr:colOff>
          <xdr:row>218</xdr:row>
          <xdr:rowOff>190500</xdr:rowOff>
        </xdr:to>
        <xdr:sp macro="" textlink="">
          <xdr:nvSpPr>
            <xdr:cNvPr id="1213" name="Check Box 189" hidden="1">
              <a:extLst>
                <a:ext uri="{63B3BB69-23CF-44E3-9099-C40C66FF867C}">
                  <a14:compatExt spid="_x0000_s1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200</xdr:row>
          <xdr:rowOff>190500</xdr:rowOff>
        </xdr:from>
        <xdr:to>
          <xdr:col>9</xdr:col>
          <xdr:colOff>228600</xdr:colOff>
          <xdr:row>202</xdr:row>
          <xdr:rowOff>28575</xdr:rowOff>
        </xdr:to>
        <xdr:sp macro="" textlink="">
          <xdr:nvSpPr>
            <xdr:cNvPr id="1214" name="Check Box 190" hidden="1">
              <a:extLst>
                <a:ext uri="{63B3BB69-23CF-44E3-9099-C40C66FF867C}">
                  <a14:compatExt spid="_x0000_s1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199</xdr:row>
          <xdr:rowOff>190500</xdr:rowOff>
        </xdr:from>
        <xdr:to>
          <xdr:col>9</xdr:col>
          <xdr:colOff>228600</xdr:colOff>
          <xdr:row>201</xdr:row>
          <xdr:rowOff>28575</xdr:rowOff>
        </xdr:to>
        <xdr:sp macro="" textlink="">
          <xdr:nvSpPr>
            <xdr:cNvPr id="1215" name="Check Box 191" hidden="1">
              <a:extLst>
                <a:ext uri="{63B3BB69-23CF-44E3-9099-C40C66FF867C}">
                  <a14:compatExt spid="_x0000_s1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201</xdr:row>
          <xdr:rowOff>180975</xdr:rowOff>
        </xdr:from>
        <xdr:to>
          <xdr:col>9</xdr:col>
          <xdr:colOff>228600</xdr:colOff>
          <xdr:row>203</xdr:row>
          <xdr:rowOff>19050</xdr:rowOff>
        </xdr:to>
        <xdr:sp macro="" textlink="">
          <xdr:nvSpPr>
            <xdr:cNvPr id="1217" name="Check Box 193" hidden="1">
              <a:extLst>
                <a:ext uri="{63B3BB69-23CF-44E3-9099-C40C66FF867C}">
                  <a14:compatExt spid="_x0000_s1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208</xdr:row>
          <xdr:rowOff>171450</xdr:rowOff>
        </xdr:from>
        <xdr:to>
          <xdr:col>9</xdr:col>
          <xdr:colOff>257175</xdr:colOff>
          <xdr:row>210</xdr:row>
          <xdr:rowOff>47625</xdr:rowOff>
        </xdr:to>
        <xdr:sp macro="" textlink="">
          <xdr:nvSpPr>
            <xdr:cNvPr id="1219" name="Check Box 195" hidden="1">
              <a:extLst>
                <a:ext uri="{63B3BB69-23CF-44E3-9099-C40C66FF867C}">
                  <a14:compatExt spid="_x0000_s1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209</xdr:row>
          <xdr:rowOff>152400</xdr:rowOff>
        </xdr:from>
        <xdr:to>
          <xdr:col>9</xdr:col>
          <xdr:colOff>238125</xdr:colOff>
          <xdr:row>211</xdr:row>
          <xdr:rowOff>57150</xdr:rowOff>
        </xdr:to>
        <xdr:sp macro="" textlink="">
          <xdr:nvSpPr>
            <xdr:cNvPr id="1220" name="Check Box 196" hidden="1">
              <a:extLst>
                <a:ext uri="{63B3BB69-23CF-44E3-9099-C40C66FF867C}">
                  <a14:compatExt spid="_x0000_s1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210</xdr:row>
          <xdr:rowOff>171450</xdr:rowOff>
        </xdr:from>
        <xdr:to>
          <xdr:col>9</xdr:col>
          <xdr:colOff>228600</xdr:colOff>
          <xdr:row>212</xdr:row>
          <xdr:rowOff>9525</xdr:rowOff>
        </xdr:to>
        <xdr:sp macro="" textlink="">
          <xdr:nvSpPr>
            <xdr:cNvPr id="1221" name="Check Box 197" hidden="1">
              <a:extLst>
                <a:ext uri="{63B3BB69-23CF-44E3-9099-C40C66FF867C}">
                  <a14:compatExt spid="_x0000_s1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216</xdr:row>
          <xdr:rowOff>180975</xdr:rowOff>
        </xdr:from>
        <xdr:to>
          <xdr:col>9</xdr:col>
          <xdr:colOff>228600</xdr:colOff>
          <xdr:row>218</xdr:row>
          <xdr:rowOff>19050</xdr:rowOff>
        </xdr:to>
        <xdr:sp macro="" textlink="">
          <xdr:nvSpPr>
            <xdr:cNvPr id="1222" name="Check Box 198" hidden="1">
              <a:extLst>
                <a:ext uri="{63B3BB69-23CF-44E3-9099-C40C66FF867C}">
                  <a14:compatExt spid="_x0000_s1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217</xdr:row>
          <xdr:rowOff>152400</xdr:rowOff>
        </xdr:from>
        <xdr:to>
          <xdr:col>1</xdr:col>
          <xdr:colOff>228600</xdr:colOff>
          <xdr:row>218</xdr:row>
          <xdr:rowOff>190500</xdr:rowOff>
        </xdr:to>
        <xdr:sp macro="" textlink="">
          <xdr:nvSpPr>
            <xdr:cNvPr id="1224" name="Check Box 200" hidden="1">
              <a:extLst>
                <a:ext uri="{63B3BB69-23CF-44E3-9099-C40C66FF867C}">
                  <a14:compatExt spid="_x0000_s1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218</xdr:row>
          <xdr:rowOff>152400</xdr:rowOff>
        </xdr:from>
        <xdr:to>
          <xdr:col>1</xdr:col>
          <xdr:colOff>228600</xdr:colOff>
          <xdr:row>219</xdr:row>
          <xdr:rowOff>190500</xdr:rowOff>
        </xdr:to>
        <xdr:sp macro="" textlink="">
          <xdr:nvSpPr>
            <xdr:cNvPr id="1225" name="Check Box 201" hidden="1">
              <a:extLst>
                <a:ext uri="{63B3BB69-23CF-44E3-9099-C40C66FF867C}">
                  <a14:compatExt spid="_x0000_s1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219</xdr:row>
          <xdr:rowOff>152400</xdr:rowOff>
        </xdr:from>
        <xdr:to>
          <xdr:col>1</xdr:col>
          <xdr:colOff>228600</xdr:colOff>
          <xdr:row>220</xdr:row>
          <xdr:rowOff>190500</xdr:rowOff>
        </xdr:to>
        <xdr:sp macro="" textlink="">
          <xdr:nvSpPr>
            <xdr:cNvPr id="1226" name="Check Box 202" hidden="1">
              <a:extLst>
                <a:ext uri="{63B3BB69-23CF-44E3-9099-C40C66FF867C}">
                  <a14:compatExt spid="_x0000_s1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220</xdr:row>
          <xdr:rowOff>152400</xdr:rowOff>
        </xdr:from>
        <xdr:to>
          <xdr:col>1</xdr:col>
          <xdr:colOff>228600</xdr:colOff>
          <xdr:row>221</xdr:row>
          <xdr:rowOff>190500</xdr:rowOff>
        </xdr:to>
        <xdr:sp macro="" textlink="">
          <xdr:nvSpPr>
            <xdr:cNvPr id="1227" name="Check Box 203" hidden="1">
              <a:extLst>
                <a:ext uri="{63B3BB69-23CF-44E3-9099-C40C66FF867C}">
                  <a14:compatExt spid="_x0000_s1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217</xdr:row>
          <xdr:rowOff>152400</xdr:rowOff>
        </xdr:from>
        <xdr:to>
          <xdr:col>2</xdr:col>
          <xdr:colOff>228600</xdr:colOff>
          <xdr:row>218</xdr:row>
          <xdr:rowOff>190500</xdr:rowOff>
        </xdr:to>
        <xdr:sp macro="" textlink="">
          <xdr:nvSpPr>
            <xdr:cNvPr id="1228" name="Check Box 204" hidden="1">
              <a:extLst>
                <a:ext uri="{63B3BB69-23CF-44E3-9099-C40C66FF867C}">
                  <a14:compatExt spid="_x0000_s1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218</xdr:row>
          <xdr:rowOff>152400</xdr:rowOff>
        </xdr:from>
        <xdr:to>
          <xdr:col>2</xdr:col>
          <xdr:colOff>228600</xdr:colOff>
          <xdr:row>219</xdr:row>
          <xdr:rowOff>190500</xdr:rowOff>
        </xdr:to>
        <xdr:sp macro="" textlink="">
          <xdr:nvSpPr>
            <xdr:cNvPr id="1229" name="Check Box 205" hidden="1">
              <a:extLst>
                <a:ext uri="{63B3BB69-23CF-44E3-9099-C40C66FF867C}">
                  <a14:compatExt spid="_x0000_s1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219</xdr:row>
          <xdr:rowOff>152400</xdr:rowOff>
        </xdr:from>
        <xdr:to>
          <xdr:col>2</xdr:col>
          <xdr:colOff>228600</xdr:colOff>
          <xdr:row>220</xdr:row>
          <xdr:rowOff>190500</xdr:rowOff>
        </xdr:to>
        <xdr:sp macro="" textlink="">
          <xdr:nvSpPr>
            <xdr:cNvPr id="1230" name="Check Box 206" hidden="1">
              <a:extLst>
                <a:ext uri="{63B3BB69-23CF-44E3-9099-C40C66FF867C}">
                  <a14:compatExt spid="_x0000_s1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220</xdr:row>
          <xdr:rowOff>152400</xdr:rowOff>
        </xdr:from>
        <xdr:to>
          <xdr:col>2</xdr:col>
          <xdr:colOff>228600</xdr:colOff>
          <xdr:row>221</xdr:row>
          <xdr:rowOff>190500</xdr:rowOff>
        </xdr:to>
        <xdr:sp macro="" textlink="">
          <xdr:nvSpPr>
            <xdr:cNvPr id="1231" name="Check Box 207" hidden="1">
              <a:extLst>
                <a:ext uri="{63B3BB69-23CF-44E3-9099-C40C66FF867C}">
                  <a14:compatExt spid="_x0000_s1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217</xdr:row>
          <xdr:rowOff>171450</xdr:rowOff>
        </xdr:from>
        <xdr:to>
          <xdr:col>9</xdr:col>
          <xdr:colOff>228600</xdr:colOff>
          <xdr:row>219</xdr:row>
          <xdr:rowOff>0</xdr:rowOff>
        </xdr:to>
        <xdr:sp macro="" textlink="">
          <xdr:nvSpPr>
            <xdr:cNvPr id="1232" name="Check Box 208" hidden="1">
              <a:extLst>
                <a:ext uri="{63B3BB69-23CF-44E3-9099-C40C66FF867C}">
                  <a14:compatExt spid="_x0000_s1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218</xdr:row>
          <xdr:rowOff>161925</xdr:rowOff>
        </xdr:from>
        <xdr:to>
          <xdr:col>9</xdr:col>
          <xdr:colOff>228600</xdr:colOff>
          <xdr:row>220</xdr:row>
          <xdr:rowOff>0</xdr:rowOff>
        </xdr:to>
        <xdr:sp macro="" textlink="">
          <xdr:nvSpPr>
            <xdr:cNvPr id="1233" name="Check Box 209" hidden="1">
              <a:extLst>
                <a:ext uri="{63B3BB69-23CF-44E3-9099-C40C66FF867C}">
                  <a14:compatExt spid="_x0000_s1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219</xdr:row>
          <xdr:rowOff>161925</xdr:rowOff>
        </xdr:from>
        <xdr:to>
          <xdr:col>9</xdr:col>
          <xdr:colOff>228600</xdr:colOff>
          <xdr:row>220</xdr:row>
          <xdr:rowOff>190500</xdr:rowOff>
        </xdr:to>
        <xdr:sp macro="" textlink="">
          <xdr:nvSpPr>
            <xdr:cNvPr id="1234" name="Check Box 210" hidden="1">
              <a:extLst>
                <a:ext uri="{63B3BB69-23CF-44E3-9099-C40C66FF867C}">
                  <a14:compatExt spid="_x0000_s1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220</xdr:row>
          <xdr:rowOff>152400</xdr:rowOff>
        </xdr:from>
        <xdr:to>
          <xdr:col>9</xdr:col>
          <xdr:colOff>228600</xdr:colOff>
          <xdr:row>221</xdr:row>
          <xdr:rowOff>190500</xdr:rowOff>
        </xdr:to>
        <xdr:sp macro="" textlink="">
          <xdr:nvSpPr>
            <xdr:cNvPr id="1235" name="Check Box 211" hidden="1">
              <a:extLst>
                <a:ext uri="{63B3BB69-23CF-44E3-9099-C40C66FF867C}">
                  <a14:compatExt spid="_x0000_s1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169</xdr:row>
          <xdr:rowOff>161925</xdr:rowOff>
        </xdr:from>
        <xdr:to>
          <xdr:col>1</xdr:col>
          <xdr:colOff>228600</xdr:colOff>
          <xdr:row>171</xdr:row>
          <xdr:rowOff>9525</xdr:rowOff>
        </xdr:to>
        <xdr:sp macro="" textlink="">
          <xdr:nvSpPr>
            <xdr:cNvPr id="1369" name="Check Box 345" hidden="1">
              <a:extLst>
                <a:ext uri="{63B3BB69-23CF-44E3-9099-C40C66FF867C}">
                  <a14:compatExt spid="_x0000_s13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160</xdr:row>
          <xdr:rowOff>171450</xdr:rowOff>
        </xdr:from>
        <xdr:to>
          <xdr:col>2</xdr:col>
          <xdr:colOff>228600</xdr:colOff>
          <xdr:row>162</xdr:row>
          <xdr:rowOff>19050</xdr:rowOff>
        </xdr:to>
        <xdr:sp macro="" textlink="">
          <xdr:nvSpPr>
            <xdr:cNvPr id="1370" name="Check Box 346" hidden="1">
              <a:extLst>
                <a:ext uri="{63B3BB69-23CF-44E3-9099-C40C66FF867C}">
                  <a14:compatExt spid="_x0000_s13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164</xdr:row>
          <xdr:rowOff>180975</xdr:rowOff>
        </xdr:from>
        <xdr:to>
          <xdr:col>2</xdr:col>
          <xdr:colOff>228600</xdr:colOff>
          <xdr:row>166</xdr:row>
          <xdr:rowOff>19050</xdr:rowOff>
        </xdr:to>
        <xdr:sp macro="" textlink="">
          <xdr:nvSpPr>
            <xdr:cNvPr id="1371" name="Check Box 347" hidden="1">
              <a:extLst>
                <a:ext uri="{63B3BB69-23CF-44E3-9099-C40C66FF867C}">
                  <a14:compatExt spid="_x0000_s13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169</xdr:row>
          <xdr:rowOff>171450</xdr:rowOff>
        </xdr:from>
        <xdr:to>
          <xdr:col>9</xdr:col>
          <xdr:colOff>219075</xdr:colOff>
          <xdr:row>171</xdr:row>
          <xdr:rowOff>9525</xdr:rowOff>
        </xdr:to>
        <xdr:sp macro="" textlink="">
          <xdr:nvSpPr>
            <xdr:cNvPr id="1375" name="Check Box 351" hidden="1">
              <a:extLst>
                <a:ext uri="{63B3BB69-23CF-44E3-9099-C40C66FF867C}">
                  <a14:compatExt spid="_x0000_s13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165</xdr:row>
          <xdr:rowOff>180975</xdr:rowOff>
        </xdr:from>
        <xdr:to>
          <xdr:col>2</xdr:col>
          <xdr:colOff>228600</xdr:colOff>
          <xdr:row>167</xdr:row>
          <xdr:rowOff>19050</xdr:rowOff>
        </xdr:to>
        <xdr:sp macro="" textlink="">
          <xdr:nvSpPr>
            <xdr:cNvPr id="1379" name="Check Box 355" hidden="1">
              <a:extLst>
                <a:ext uri="{63B3BB69-23CF-44E3-9099-C40C66FF867C}">
                  <a14:compatExt spid="_x0000_s13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166</xdr:row>
          <xdr:rowOff>180975</xdr:rowOff>
        </xdr:from>
        <xdr:to>
          <xdr:col>2</xdr:col>
          <xdr:colOff>228600</xdr:colOff>
          <xdr:row>168</xdr:row>
          <xdr:rowOff>19050</xdr:rowOff>
        </xdr:to>
        <xdr:sp macro="" textlink="">
          <xdr:nvSpPr>
            <xdr:cNvPr id="1380" name="Check Box 356" hidden="1">
              <a:extLst>
                <a:ext uri="{63B3BB69-23CF-44E3-9099-C40C66FF867C}">
                  <a14:compatExt spid="_x0000_s13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167</xdr:row>
          <xdr:rowOff>180975</xdr:rowOff>
        </xdr:from>
        <xdr:to>
          <xdr:col>2</xdr:col>
          <xdr:colOff>228600</xdr:colOff>
          <xdr:row>169</xdr:row>
          <xdr:rowOff>19050</xdr:rowOff>
        </xdr:to>
        <xdr:sp macro="" textlink="">
          <xdr:nvSpPr>
            <xdr:cNvPr id="1381" name="Check Box 357" hidden="1">
              <a:extLst>
                <a:ext uri="{63B3BB69-23CF-44E3-9099-C40C66FF867C}">
                  <a14:compatExt spid="_x0000_s13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91108</xdr:colOff>
      <xdr:row>160</xdr:row>
      <xdr:rowOff>170525</xdr:rowOff>
    </xdr:from>
    <xdr:to>
      <xdr:col>10</xdr:col>
      <xdr:colOff>566308</xdr:colOff>
      <xdr:row>166</xdr:row>
      <xdr:rowOff>13009</xdr:rowOff>
    </xdr:to>
    <xdr:sp macro="" textlink="">
      <xdr:nvSpPr>
        <xdr:cNvPr id="149" name="左矢印 148"/>
        <xdr:cNvSpPr/>
      </xdr:nvSpPr>
      <xdr:spPr>
        <a:xfrm>
          <a:off x="8305020" y="28073172"/>
          <a:ext cx="475200" cy="391572"/>
        </a:xfrm>
        <a:prstGeom prst="leftArrow">
          <a:avLst>
            <a:gd name="adj1" fmla="val 50000"/>
            <a:gd name="adj2" fmla="val 62209"/>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2402</xdr:colOff>
      <xdr:row>159</xdr:row>
      <xdr:rowOff>8885</xdr:rowOff>
    </xdr:from>
    <xdr:to>
      <xdr:col>31</xdr:col>
      <xdr:colOff>81643</xdr:colOff>
      <xdr:row>177</xdr:row>
      <xdr:rowOff>163286</xdr:rowOff>
    </xdr:to>
    <xdr:sp macro="" textlink="">
      <xdr:nvSpPr>
        <xdr:cNvPr id="10" name="テキスト ボックス 9"/>
        <xdr:cNvSpPr txBox="1"/>
      </xdr:nvSpPr>
      <xdr:spPr>
        <a:xfrm>
          <a:off x="9527402" y="27019064"/>
          <a:ext cx="5522098" cy="380111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rgbClr val="FF0000"/>
              </a:solidFill>
            </a:rPr>
            <a:t>チェックおよび、記入された内容が、</a:t>
          </a:r>
          <a:endParaRPr kumimoji="1" lang="en-US" altLang="ja-JP" sz="1200">
            <a:solidFill>
              <a:srgbClr val="FF0000"/>
            </a:solidFill>
          </a:endParaRPr>
        </a:p>
        <a:p>
          <a:r>
            <a:rPr kumimoji="1" lang="ja-JP" altLang="en-US" sz="1200">
              <a:solidFill>
                <a:srgbClr val="FF0000"/>
              </a:solidFill>
            </a:rPr>
            <a:t>タイムラインおよび、避難計画に反映されます。</a:t>
          </a:r>
          <a:endParaRPr kumimoji="1" lang="en-US" altLang="ja-JP" sz="1200">
            <a:solidFill>
              <a:srgbClr val="FF0000"/>
            </a:solidFill>
          </a:endParaRPr>
        </a:p>
        <a:p>
          <a:endParaRPr kumimoji="1" lang="en-US" altLang="ja-JP" sz="1200">
            <a:solidFill>
              <a:srgbClr val="FF0000"/>
            </a:solidFill>
          </a:endParaRPr>
        </a:p>
        <a:p>
          <a:r>
            <a:rPr kumimoji="1" lang="ja-JP" altLang="en-US" sz="1200">
              <a:solidFill>
                <a:srgbClr val="FF0000"/>
              </a:solidFill>
            </a:rPr>
            <a:t>白いセルは、事例を記載しています。</a:t>
          </a:r>
          <a:endParaRPr kumimoji="1" lang="en-US" altLang="ja-JP" sz="1200">
            <a:solidFill>
              <a:srgbClr val="FF0000"/>
            </a:solidFill>
          </a:endParaRPr>
        </a:p>
        <a:p>
          <a:r>
            <a:rPr kumimoji="1" lang="ja-JP" altLang="en-US" sz="1200">
              <a:solidFill>
                <a:srgbClr val="FF0000"/>
              </a:solidFill>
            </a:rPr>
            <a:t>該当項目にチェックをしてください。</a:t>
          </a:r>
          <a:endParaRPr kumimoji="1" lang="en-US" altLang="ja-JP" sz="1200">
            <a:solidFill>
              <a:srgbClr val="FF0000"/>
            </a:solidFill>
          </a:endParaRPr>
        </a:p>
        <a:p>
          <a:r>
            <a:rPr kumimoji="1" lang="ja-JP" altLang="en-US" sz="1200">
              <a:solidFill>
                <a:srgbClr val="FF0000"/>
              </a:solidFill>
            </a:rPr>
            <a:t>色付セルは、各施設で必要な対応等を記入ください。</a:t>
          </a:r>
          <a:endParaRPr kumimoji="1" lang="en-US" altLang="ja-JP" sz="1200">
            <a:solidFill>
              <a:srgbClr val="FF0000"/>
            </a:solidFill>
          </a:endParaRPr>
        </a:p>
        <a:p>
          <a:r>
            <a:rPr kumimoji="1" lang="ja-JP" altLang="en-US" sz="1200">
              <a:solidFill>
                <a:srgbClr val="FF0000"/>
              </a:solidFill>
            </a:rPr>
            <a:t>チェックは忘れずに入れてください。</a:t>
          </a:r>
          <a:endParaRPr kumimoji="1" lang="en-US" altLang="ja-JP" sz="1200">
            <a:solidFill>
              <a:srgbClr val="FF0000"/>
            </a:solidFill>
          </a:endParaRPr>
        </a:p>
        <a:p>
          <a:endParaRPr kumimoji="1" lang="en-US" altLang="ja-JP" sz="1200">
            <a:solidFill>
              <a:srgbClr val="FF0000"/>
            </a:solidFill>
          </a:endParaRPr>
        </a:p>
        <a:p>
          <a:r>
            <a:rPr kumimoji="1" lang="en-US" altLang="ja-JP" sz="1200">
              <a:solidFill>
                <a:srgbClr val="FF0000"/>
              </a:solidFill>
            </a:rPr>
            <a:t>※</a:t>
          </a:r>
          <a:r>
            <a:rPr kumimoji="1" lang="ja-JP" altLang="en-US" sz="1200">
              <a:solidFill>
                <a:srgbClr val="FF0000"/>
              </a:solidFill>
            </a:rPr>
            <a:t>シートの性質上、文字がつぶれたりする場合がありますので、その場合は適宜エクセルシートの大きさを変えるなどで表示内容を調整してください。</a:t>
          </a:r>
        </a:p>
        <a:p>
          <a:endParaRPr kumimoji="1" lang="en-US" altLang="ja-JP" sz="1200">
            <a:solidFill>
              <a:srgbClr val="FF0000"/>
            </a:solidFill>
          </a:endParaRPr>
        </a:p>
        <a:p>
          <a:r>
            <a:rPr kumimoji="1" lang="en-US" altLang="ja-JP" sz="1200">
              <a:solidFill>
                <a:srgbClr val="FF0000"/>
              </a:solidFill>
            </a:rPr>
            <a:t>※</a:t>
          </a:r>
          <a:r>
            <a:rPr kumimoji="1" lang="ja-JP" altLang="en-US" sz="1200">
              <a:solidFill>
                <a:srgbClr val="FF0000"/>
              </a:solidFill>
            </a:rPr>
            <a:t>出力シートの内容の修正は、直接出力シートに対して行ってください。</a:t>
          </a:r>
          <a:endParaRPr kumimoji="1" lang="en-US" altLang="ja-JP" sz="1200">
            <a:solidFill>
              <a:srgbClr val="FF0000"/>
            </a:solidFill>
          </a:endParaRPr>
        </a:p>
        <a:p>
          <a:endParaRPr kumimoji="1" lang="en-US" altLang="ja-JP" sz="1200">
            <a:solidFill>
              <a:srgbClr val="FF0000"/>
            </a:solidFill>
          </a:endParaRPr>
        </a:p>
        <a:p>
          <a:r>
            <a:rPr kumimoji="1" lang="en-US" altLang="ja-JP" sz="1200">
              <a:solidFill>
                <a:srgbClr val="FF0000"/>
              </a:solidFill>
            </a:rPr>
            <a:t>※</a:t>
          </a:r>
          <a:r>
            <a:rPr kumimoji="1" lang="ja-JP" altLang="en-US" sz="1200">
              <a:solidFill>
                <a:srgbClr val="FF0000"/>
              </a:solidFill>
            </a:rPr>
            <a:t>入力されている分数は入力例です。標準とする数字ではありません。</a:t>
          </a:r>
          <a:endParaRPr kumimoji="1" lang="en-US" altLang="ja-JP" sz="1200">
            <a:solidFill>
              <a:srgbClr val="FF0000"/>
            </a:solidFill>
          </a:endParaRPr>
        </a:p>
        <a:p>
          <a:r>
            <a:rPr kumimoji="1" lang="ja-JP" altLang="en-US" sz="1200">
              <a:solidFill>
                <a:srgbClr val="FF0000"/>
              </a:solidFill>
            </a:rPr>
            <a:t>　　利用者数や状況等にあわせて修正してください。</a:t>
          </a:r>
          <a:endParaRPr kumimoji="1" lang="en-US" altLang="ja-JP" sz="1200">
            <a:solidFill>
              <a:srgbClr val="FF0000"/>
            </a:solidFill>
          </a:endParaRPr>
        </a:p>
        <a:p>
          <a:endParaRPr kumimoji="1" lang="en-US" altLang="ja-JP" sz="1200">
            <a:solidFill>
              <a:srgbClr val="FF0000"/>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9525</xdr:colOff>
          <xdr:row>221</xdr:row>
          <xdr:rowOff>180975</xdr:rowOff>
        </xdr:from>
        <xdr:to>
          <xdr:col>1</xdr:col>
          <xdr:colOff>228600</xdr:colOff>
          <xdr:row>223</xdr:row>
          <xdr:rowOff>9525</xdr:rowOff>
        </xdr:to>
        <xdr:sp macro="" textlink="">
          <xdr:nvSpPr>
            <xdr:cNvPr id="1383" name="Check Box 359" hidden="1">
              <a:extLst>
                <a:ext uri="{63B3BB69-23CF-44E3-9099-C40C66FF867C}">
                  <a14:compatExt spid="_x0000_s13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221</xdr:row>
          <xdr:rowOff>180975</xdr:rowOff>
        </xdr:from>
        <xdr:to>
          <xdr:col>2</xdr:col>
          <xdr:colOff>228600</xdr:colOff>
          <xdr:row>223</xdr:row>
          <xdr:rowOff>9525</xdr:rowOff>
        </xdr:to>
        <xdr:sp macro="" textlink="">
          <xdr:nvSpPr>
            <xdr:cNvPr id="1384" name="Check Box 360" hidden="1">
              <a:extLst>
                <a:ext uri="{63B3BB69-23CF-44E3-9099-C40C66FF867C}">
                  <a14:compatExt spid="_x0000_s13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221</xdr:row>
          <xdr:rowOff>180975</xdr:rowOff>
        </xdr:from>
        <xdr:to>
          <xdr:col>9</xdr:col>
          <xdr:colOff>228600</xdr:colOff>
          <xdr:row>223</xdr:row>
          <xdr:rowOff>9525</xdr:rowOff>
        </xdr:to>
        <xdr:sp macro="" textlink="">
          <xdr:nvSpPr>
            <xdr:cNvPr id="1385" name="Check Box 361" hidden="1">
              <a:extLst>
                <a:ext uri="{63B3BB69-23CF-44E3-9099-C40C66FF867C}">
                  <a14:compatExt spid="_x0000_s13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222</xdr:row>
          <xdr:rowOff>171450</xdr:rowOff>
        </xdr:from>
        <xdr:to>
          <xdr:col>1</xdr:col>
          <xdr:colOff>228600</xdr:colOff>
          <xdr:row>224</xdr:row>
          <xdr:rowOff>9525</xdr:rowOff>
        </xdr:to>
        <xdr:sp macro="" textlink="">
          <xdr:nvSpPr>
            <xdr:cNvPr id="1386" name="Check Box 362" hidden="1">
              <a:extLst>
                <a:ext uri="{63B3BB69-23CF-44E3-9099-C40C66FF867C}">
                  <a14:compatExt spid="_x0000_s13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222</xdr:row>
          <xdr:rowOff>180975</xdr:rowOff>
        </xdr:from>
        <xdr:to>
          <xdr:col>2</xdr:col>
          <xdr:colOff>228600</xdr:colOff>
          <xdr:row>224</xdr:row>
          <xdr:rowOff>9525</xdr:rowOff>
        </xdr:to>
        <xdr:sp macro="" textlink="">
          <xdr:nvSpPr>
            <xdr:cNvPr id="1387" name="Check Box 363" hidden="1">
              <a:extLst>
                <a:ext uri="{63B3BB69-23CF-44E3-9099-C40C66FF867C}">
                  <a14:compatExt spid="_x0000_s13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222</xdr:row>
          <xdr:rowOff>180975</xdr:rowOff>
        </xdr:from>
        <xdr:to>
          <xdr:col>9</xdr:col>
          <xdr:colOff>228600</xdr:colOff>
          <xdr:row>224</xdr:row>
          <xdr:rowOff>9525</xdr:rowOff>
        </xdr:to>
        <xdr:sp macro="" textlink="">
          <xdr:nvSpPr>
            <xdr:cNvPr id="1388" name="Check Box 364" hidden="1">
              <a:extLst>
                <a:ext uri="{63B3BB69-23CF-44E3-9099-C40C66FF867C}">
                  <a14:compatExt spid="_x0000_s13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223</xdr:row>
          <xdr:rowOff>180975</xdr:rowOff>
        </xdr:from>
        <xdr:to>
          <xdr:col>2</xdr:col>
          <xdr:colOff>228600</xdr:colOff>
          <xdr:row>225</xdr:row>
          <xdr:rowOff>9525</xdr:rowOff>
        </xdr:to>
        <xdr:sp macro="" textlink="">
          <xdr:nvSpPr>
            <xdr:cNvPr id="1393" name="Check Box 369" hidden="1">
              <a:extLst>
                <a:ext uri="{63B3BB69-23CF-44E3-9099-C40C66FF867C}">
                  <a14:compatExt spid="_x0000_s13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223</xdr:row>
          <xdr:rowOff>180975</xdr:rowOff>
        </xdr:from>
        <xdr:to>
          <xdr:col>9</xdr:col>
          <xdr:colOff>228600</xdr:colOff>
          <xdr:row>225</xdr:row>
          <xdr:rowOff>9525</xdr:rowOff>
        </xdr:to>
        <xdr:sp macro="" textlink="">
          <xdr:nvSpPr>
            <xdr:cNvPr id="1394" name="Check Box 370" hidden="1">
              <a:extLst>
                <a:ext uri="{63B3BB69-23CF-44E3-9099-C40C66FF867C}">
                  <a14:compatExt spid="_x0000_s13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225</xdr:row>
          <xdr:rowOff>171450</xdr:rowOff>
        </xdr:from>
        <xdr:to>
          <xdr:col>1</xdr:col>
          <xdr:colOff>228600</xdr:colOff>
          <xdr:row>227</xdr:row>
          <xdr:rowOff>9525</xdr:rowOff>
        </xdr:to>
        <xdr:sp macro="" textlink="">
          <xdr:nvSpPr>
            <xdr:cNvPr id="1398" name="Check Box 374" hidden="1">
              <a:extLst>
                <a:ext uri="{63B3BB69-23CF-44E3-9099-C40C66FF867C}">
                  <a14:compatExt spid="_x0000_s13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225</xdr:row>
          <xdr:rowOff>171450</xdr:rowOff>
        </xdr:from>
        <xdr:to>
          <xdr:col>2</xdr:col>
          <xdr:colOff>228600</xdr:colOff>
          <xdr:row>227</xdr:row>
          <xdr:rowOff>9525</xdr:rowOff>
        </xdr:to>
        <xdr:sp macro="" textlink="">
          <xdr:nvSpPr>
            <xdr:cNvPr id="1399" name="Check Box 375" hidden="1">
              <a:extLst>
                <a:ext uri="{63B3BB69-23CF-44E3-9099-C40C66FF867C}">
                  <a14:compatExt spid="_x0000_s13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225</xdr:row>
          <xdr:rowOff>171450</xdr:rowOff>
        </xdr:from>
        <xdr:to>
          <xdr:col>9</xdr:col>
          <xdr:colOff>228600</xdr:colOff>
          <xdr:row>227</xdr:row>
          <xdr:rowOff>9525</xdr:rowOff>
        </xdr:to>
        <xdr:sp macro="" textlink="">
          <xdr:nvSpPr>
            <xdr:cNvPr id="1400" name="Check Box 376" hidden="1">
              <a:extLst>
                <a:ext uri="{63B3BB69-23CF-44E3-9099-C40C66FF867C}">
                  <a14:compatExt spid="_x0000_s1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226</xdr:row>
          <xdr:rowOff>171450</xdr:rowOff>
        </xdr:from>
        <xdr:to>
          <xdr:col>1</xdr:col>
          <xdr:colOff>228600</xdr:colOff>
          <xdr:row>228</xdr:row>
          <xdr:rowOff>9525</xdr:rowOff>
        </xdr:to>
        <xdr:sp macro="" textlink="">
          <xdr:nvSpPr>
            <xdr:cNvPr id="1407" name="Check Box 383" hidden="1">
              <a:extLst>
                <a:ext uri="{63B3BB69-23CF-44E3-9099-C40C66FF867C}">
                  <a14:compatExt spid="_x0000_s14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226</xdr:row>
          <xdr:rowOff>171450</xdr:rowOff>
        </xdr:from>
        <xdr:to>
          <xdr:col>2</xdr:col>
          <xdr:colOff>228600</xdr:colOff>
          <xdr:row>228</xdr:row>
          <xdr:rowOff>9525</xdr:rowOff>
        </xdr:to>
        <xdr:sp macro="" textlink="">
          <xdr:nvSpPr>
            <xdr:cNvPr id="1408" name="Check Box 384" hidden="1">
              <a:extLst>
                <a:ext uri="{63B3BB69-23CF-44E3-9099-C40C66FF867C}">
                  <a14:compatExt spid="_x0000_s14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226</xdr:row>
          <xdr:rowOff>171450</xdr:rowOff>
        </xdr:from>
        <xdr:to>
          <xdr:col>9</xdr:col>
          <xdr:colOff>228600</xdr:colOff>
          <xdr:row>228</xdr:row>
          <xdr:rowOff>9525</xdr:rowOff>
        </xdr:to>
        <xdr:sp macro="" textlink="">
          <xdr:nvSpPr>
            <xdr:cNvPr id="1409" name="Check Box 385" hidden="1">
              <a:extLst>
                <a:ext uri="{63B3BB69-23CF-44E3-9099-C40C66FF867C}">
                  <a14:compatExt spid="_x0000_s14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227</xdr:row>
          <xdr:rowOff>171450</xdr:rowOff>
        </xdr:from>
        <xdr:to>
          <xdr:col>1</xdr:col>
          <xdr:colOff>228600</xdr:colOff>
          <xdr:row>229</xdr:row>
          <xdr:rowOff>9525</xdr:rowOff>
        </xdr:to>
        <xdr:sp macro="" textlink="">
          <xdr:nvSpPr>
            <xdr:cNvPr id="1413" name="Check Box 389" hidden="1">
              <a:extLst>
                <a:ext uri="{63B3BB69-23CF-44E3-9099-C40C66FF867C}">
                  <a14:compatExt spid="_x0000_s14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227</xdr:row>
          <xdr:rowOff>171450</xdr:rowOff>
        </xdr:from>
        <xdr:to>
          <xdr:col>2</xdr:col>
          <xdr:colOff>228600</xdr:colOff>
          <xdr:row>229</xdr:row>
          <xdr:rowOff>9525</xdr:rowOff>
        </xdr:to>
        <xdr:sp macro="" textlink="">
          <xdr:nvSpPr>
            <xdr:cNvPr id="1414" name="Check Box 390" hidden="1">
              <a:extLst>
                <a:ext uri="{63B3BB69-23CF-44E3-9099-C40C66FF867C}">
                  <a14:compatExt spid="_x0000_s14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227</xdr:row>
          <xdr:rowOff>171450</xdr:rowOff>
        </xdr:from>
        <xdr:to>
          <xdr:col>9</xdr:col>
          <xdr:colOff>228600</xdr:colOff>
          <xdr:row>229</xdr:row>
          <xdr:rowOff>9525</xdr:rowOff>
        </xdr:to>
        <xdr:sp macro="" textlink="">
          <xdr:nvSpPr>
            <xdr:cNvPr id="1415" name="Check Box 391" hidden="1">
              <a:extLst>
                <a:ext uri="{63B3BB69-23CF-44E3-9099-C40C66FF867C}">
                  <a14:compatExt spid="_x0000_s14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223</xdr:row>
          <xdr:rowOff>171450</xdr:rowOff>
        </xdr:from>
        <xdr:to>
          <xdr:col>1</xdr:col>
          <xdr:colOff>228600</xdr:colOff>
          <xdr:row>225</xdr:row>
          <xdr:rowOff>9525</xdr:rowOff>
        </xdr:to>
        <xdr:sp macro="" textlink="">
          <xdr:nvSpPr>
            <xdr:cNvPr id="1416" name="Check Box 392" hidden="1">
              <a:extLst>
                <a:ext uri="{63B3BB69-23CF-44E3-9099-C40C66FF867C}">
                  <a14:compatExt spid="_x0000_s14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161</xdr:row>
          <xdr:rowOff>171450</xdr:rowOff>
        </xdr:from>
        <xdr:to>
          <xdr:col>1</xdr:col>
          <xdr:colOff>228600</xdr:colOff>
          <xdr:row>163</xdr:row>
          <xdr:rowOff>0</xdr:rowOff>
        </xdr:to>
        <xdr:sp macro="" textlink="">
          <xdr:nvSpPr>
            <xdr:cNvPr id="1417" name="Check Box 393" hidden="1">
              <a:extLst>
                <a:ext uri="{63B3BB69-23CF-44E3-9099-C40C66FF867C}">
                  <a14:compatExt spid="_x0000_s14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161</xdr:row>
          <xdr:rowOff>171450</xdr:rowOff>
        </xdr:from>
        <xdr:to>
          <xdr:col>9</xdr:col>
          <xdr:colOff>228600</xdr:colOff>
          <xdr:row>163</xdr:row>
          <xdr:rowOff>9525</xdr:rowOff>
        </xdr:to>
        <xdr:sp macro="" textlink="">
          <xdr:nvSpPr>
            <xdr:cNvPr id="1418" name="Check Box 394" hidden="1">
              <a:extLst>
                <a:ext uri="{63B3BB69-23CF-44E3-9099-C40C66FF867C}">
                  <a14:compatExt spid="_x0000_s14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161</xdr:row>
          <xdr:rowOff>180975</xdr:rowOff>
        </xdr:from>
        <xdr:to>
          <xdr:col>2</xdr:col>
          <xdr:colOff>228600</xdr:colOff>
          <xdr:row>163</xdr:row>
          <xdr:rowOff>19050</xdr:rowOff>
        </xdr:to>
        <xdr:sp macro="" textlink="">
          <xdr:nvSpPr>
            <xdr:cNvPr id="1419" name="Check Box 395" hidden="1">
              <a:extLst>
                <a:ext uri="{63B3BB69-23CF-44E3-9099-C40C66FF867C}">
                  <a14:compatExt spid="_x0000_s14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162</xdr:row>
          <xdr:rowOff>171450</xdr:rowOff>
        </xdr:from>
        <xdr:to>
          <xdr:col>1</xdr:col>
          <xdr:colOff>228600</xdr:colOff>
          <xdr:row>164</xdr:row>
          <xdr:rowOff>0</xdr:rowOff>
        </xdr:to>
        <xdr:sp macro="" textlink="">
          <xdr:nvSpPr>
            <xdr:cNvPr id="1420" name="Check Box 396" hidden="1">
              <a:extLst>
                <a:ext uri="{63B3BB69-23CF-44E3-9099-C40C66FF867C}">
                  <a14:compatExt spid="_x0000_s14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162</xdr:row>
          <xdr:rowOff>171450</xdr:rowOff>
        </xdr:from>
        <xdr:to>
          <xdr:col>9</xdr:col>
          <xdr:colOff>228600</xdr:colOff>
          <xdr:row>164</xdr:row>
          <xdr:rowOff>9525</xdr:rowOff>
        </xdr:to>
        <xdr:sp macro="" textlink="">
          <xdr:nvSpPr>
            <xdr:cNvPr id="1421" name="Check Box 397" hidden="1">
              <a:extLst>
                <a:ext uri="{63B3BB69-23CF-44E3-9099-C40C66FF867C}">
                  <a14:compatExt spid="_x0000_s14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162</xdr:row>
          <xdr:rowOff>180975</xdr:rowOff>
        </xdr:from>
        <xdr:to>
          <xdr:col>2</xdr:col>
          <xdr:colOff>228600</xdr:colOff>
          <xdr:row>164</xdr:row>
          <xdr:rowOff>19050</xdr:rowOff>
        </xdr:to>
        <xdr:sp macro="" textlink="">
          <xdr:nvSpPr>
            <xdr:cNvPr id="1422" name="Check Box 398" hidden="1">
              <a:extLst>
                <a:ext uri="{63B3BB69-23CF-44E3-9099-C40C66FF867C}">
                  <a14:compatExt spid="_x0000_s14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163</xdr:row>
          <xdr:rowOff>171450</xdr:rowOff>
        </xdr:from>
        <xdr:to>
          <xdr:col>9</xdr:col>
          <xdr:colOff>228600</xdr:colOff>
          <xdr:row>165</xdr:row>
          <xdr:rowOff>9525</xdr:rowOff>
        </xdr:to>
        <xdr:sp macro="" textlink="">
          <xdr:nvSpPr>
            <xdr:cNvPr id="1426" name="Check Box 402" hidden="1">
              <a:extLst>
                <a:ext uri="{63B3BB69-23CF-44E3-9099-C40C66FF867C}">
                  <a14:compatExt spid="_x0000_s14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163</xdr:row>
          <xdr:rowOff>180975</xdr:rowOff>
        </xdr:from>
        <xdr:to>
          <xdr:col>2</xdr:col>
          <xdr:colOff>228600</xdr:colOff>
          <xdr:row>165</xdr:row>
          <xdr:rowOff>19050</xdr:rowOff>
        </xdr:to>
        <xdr:sp macro="" textlink="">
          <xdr:nvSpPr>
            <xdr:cNvPr id="1427" name="Check Box 403" hidden="1">
              <a:extLst>
                <a:ext uri="{63B3BB69-23CF-44E3-9099-C40C66FF867C}">
                  <a14:compatExt spid="_x0000_s14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163</xdr:row>
          <xdr:rowOff>171450</xdr:rowOff>
        </xdr:from>
        <xdr:to>
          <xdr:col>1</xdr:col>
          <xdr:colOff>228600</xdr:colOff>
          <xdr:row>165</xdr:row>
          <xdr:rowOff>0</xdr:rowOff>
        </xdr:to>
        <xdr:sp macro="" textlink="">
          <xdr:nvSpPr>
            <xdr:cNvPr id="1430" name="Check Box 406" hidden="1">
              <a:extLst>
                <a:ext uri="{63B3BB69-23CF-44E3-9099-C40C66FF867C}">
                  <a14:compatExt spid="_x0000_s14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171</xdr:row>
          <xdr:rowOff>180975</xdr:rowOff>
        </xdr:from>
        <xdr:to>
          <xdr:col>1</xdr:col>
          <xdr:colOff>228600</xdr:colOff>
          <xdr:row>173</xdr:row>
          <xdr:rowOff>9525</xdr:rowOff>
        </xdr:to>
        <xdr:sp macro="" textlink="">
          <xdr:nvSpPr>
            <xdr:cNvPr id="1431" name="Check Box 407" hidden="1">
              <a:extLst>
                <a:ext uri="{63B3BB69-23CF-44E3-9099-C40C66FF867C}">
                  <a14:compatExt spid="_x0000_s14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172</xdr:row>
          <xdr:rowOff>171450</xdr:rowOff>
        </xdr:from>
        <xdr:to>
          <xdr:col>1</xdr:col>
          <xdr:colOff>228600</xdr:colOff>
          <xdr:row>174</xdr:row>
          <xdr:rowOff>0</xdr:rowOff>
        </xdr:to>
        <xdr:sp macro="" textlink="">
          <xdr:nvSpPr>
            <xdr:cNvPr id="1432" name="Check Box 408" hidden="1">
              <a:extLst>
                <a:ext uri="{63B3BB69-23CF-44E3-9099-C40C66FF867C}">
                  <a14:compatExt spid="_x0000_s14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173</xdr:row>
          <xdr:rowOff>171450</xdr:rowOff>
        </xdr:from>
        <xdr:to>
          <xdr:col>1</xdr:col>
          <xdr:colOff>228600</xdr:colOff>
          <xdr:row>175</xdr:row>
          <xdr:rowOff>0</xdr:rowOff>
        </xdr:to>
        <xdr:sp macro="" textlink="">
          <xdr:nvSpPr>
            <xdr:cNvPr id="1433" name="Check Box 409" hidden="1">
              <a:extLst>
                <a:ext uri="{63B3BB69-23CF-44E3-9099-C40C66FF867C}">
                  <a14:compatExt spid="_x0000_s1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174</xdr:row>
          <xdr:rowOff>171450</xdr:rowOff>
        </xdr:from>
        <xdr:to>
          <xdr:col>1</xdr:col>
          <xdr:colOff>228600</xdr:colOff>
          <xdr:row>176</xdr:row>
          <xdr:rowOff>0</xdr:rowOff>
        </xdr:to>
        <xdr:sp macro="" textlink="">
          <xdr:nvSpPr>
            <xdr:cNvPr id="1434" name="Check Box 410" hidden="1">
              <a:extLst>
                <a:ext uri="{63B3BB69-23CF-44E3-9099-C40C66FF867C}">
                  <a14:compatExt spid="_x0000_s14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171</xdr:row>
          <xdr:rowOff>180975</xdr:rowOff>
        </xdr:from>
        <xdr:to>
          <xdr:col>2</xdr:col>
          <xdr:colOff>219075</xdr:colOff>
          <xdr:row>173</xdr:row>
          <xdr:rowOff>9525</xdr:rowOff>
        </xdr:to>
        <xdr:sp macro="" textlink="">
          <xdr:nvSpPr>
            <xdr:cNvPr id="1435" name="Check Box 411" hidden="1">
              <a:extLst>
                <a:ext uri="{63B3BB69-23CF-44E3-9099-C40C66FF867C}">
                  <a14:compatExt spid="_x0000_s1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172</xdr:row>
          <xdr:rowOff>171450</xdr:rowOff>
        </xdr:from>
        <xdr:to>
          <xdr:col>2</xdr:col>
          <xdr:colOff>219075</xdr:colOff>
          <xdr:row>174</xdr:row>
          <xdr:rowOff>0</xdr:rowOff>
        </xdr:to>
        <xdr:sp macro="" textlink="">
          <xdr:nvSpPr>
            <xdr:cNvPr id="1436" name="Check Box 412" hidden="1">
              <a:extLst>
                <a:ext uri="{63B3BB69-23CF-44E3-9099-C40C66FF867C}">
                  <a14:compatExt spid="_x0000_s1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173</xdr:row>
          <xdr:rowOff>171450</xdr:rowOff>
        </xdr:from>
        <xdr:to>
          <xdr:col>2</xdr:col>
          <xdr:colOff>219075</xdr:colOff>
          <xdr:row>175</xdr:row>
          <xdr:rowOff>0</xdr:rowOff>
        </xdr:to>
        <xdr:sp macro="" textlink="">
          <xdr:nvSpPr>
            <xdr:cNvPr id="1437" name="Check Box 413" hidden="1">
              <a:extLst>
                <a:ext uri="{63B3BB69-23CF-44E3-9099-C40C66FF867C}">
                  <a14:compatExt spid="_x0000_s14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174</xdr:row>
          <xdr:rowOff>171450</xdr:rowOff>
        </xdr:from>
        <xdr:to>
          <xdr:col>2</xdr:col>
          <xdr:colOff>219075</xdr:colOff>
          <xdr:row>176</xdr:row>
          <xdr:rowOff>0</xdr:rowOff>
        </xdr:to>
        <xdr:sp macro="" textlink="">
          <xdr:nvSpPr>
            <xdr:cNvPr id="1438" name="Check Box 414" hidden="1">
              <a:extLst>
                <a:ext uri="{63B3BB69-23CF-44E3-9099-C40C66FF867C}">
                  <a14:compatExt spid="_x0000_s14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171</xdr:row>
          <xdr:rowOff>180975</xdr:rowOff>
        </xdr:from>
        <xdr:to>
          <xdr:col>9</xdr:col>
          <xdr:colOff>228600</xdr:colOff>
          <xdr:row>173</xdr:row>
          <xdr:rowOff>9525</xdr:rowOff>
        </xdr:to>
        <xdr:sp macro="" textlink="">
          <xdr:nvSpPr>
            <xdr:cNvPr id="1439" name="Check Box 415" hidden="1">
              <a:extLst>
                <a:ext uri="{63B3BB69-23CF-44E3-9099-C40C66FF867C}">
                  <a14:compatExt spid="_x0000_s14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172</xdr:row>
          <xdr:rowOff>171450</xdr:rowOff>
        </xdr:from>
        <xdr:to>
          <xdr:col>9</xdr:col>
          <xdr:colOff>228600</xdr:colOff>
          <xdr:row>174</xdr:row>
          <xdr:rowOff>0</xdr:rowOff>
        </xdr:to>
        <xdr:sp macro="" textlink="">
          <xdr:nvSpPr>
            <xdr:cNvPr id="1440" name="Check Box 416" hidden="1">
              <a:extLst>
                <a:ext uri="{63B3BB69-23CF-44E3-9099-C40C66FF867C}">
                  <a14:compatExt spid="_x0000_s14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173</xdr:row>
          <xdr:rowOff>171450</xdr:rowOff>
        </xdr:from>
        <xdr:to>
          <xdr:col>9</xdr:col>
          <xdr:colOff>228600</xdr:colOff>
          <xdr:row>175</xdr:row>
          <xdr:rowOff>0</xdr:rowOff>
        </xdr:to>
        <xdr:sp macro="" textlink="">
          <xdr:nvSpPr>
            <xdr:cNvPr id="1441" name="Check Box 417" hidden="1">
              <a:extLst>
                <a:ext uri="{63B3BB69-23CF-44E3-9099-C40C66FF867C}">
                  <a14:compatExt spid="_x0000_s14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174</xdr:row>
          <xdr:rowOff>171450</xdr:rowOff>
        </xdr:from>
        <xdr:to>
          <xdr:col>9</xdr:col>
          <xdr:colOff>228600</xdr:colOff>
          <xdr:row>176</xdr:row>
          <xdr:rowOff>0</xdr:rowOff>
        </xdr:to>
        <xdr:sp macro="" textlink="">
          <xdr:nvSpPr>
            <xdr:cNvPr id="1442" name="Check Box 418" hidden="1">
              <a:extLst>
                <a:ext uri="{63B3BB69-23CF-44E3-9099-C40C66FF867C}">
                  <a14:compatExt spid="_x0000_s14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175</xdr:row>
          <xdr:rowOff>171450</xdr:rowOff>
        </xdr:from>
        <xdr:to>
          <xdr:col>1</xdr:col>
          <xdr:colOff>228600</xdr:colOff>
          <xdr:row>177</xdr:row>
          <xdr:rowOff>0</xdr:rowOff>
        </xdr:to>
        <xdr:sp macro="" textlink="">
          <xdr:nvSpPr>
            <xdr:cNvPr id="1446" name="Check Box 422" hidden="1">
              <a:extLst>
                <a:ext uri="{63B3BB69-23CF-44E3-9099-C40C66FF867C}">
                  <a14:compatExt spid="_x0000_s14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175</xdr:row>
          <xdr:rowOff>171450</xdr:rowOff>
        </xdr:from>
        <xdr:to>
          <xdr:col>2</xdr:col>
          <xdr:colOff>219075</xdr:colOff>
          <xdr:row>177</xdr:row>
          <xdr:rowOff>0</xdr:rowOff>
        </xdr:to>
        <xdr:sp macro="" textlink="">
          <xdr:nvSpPr>
            <xdr:cNvPr id="1447" name="Check Box 423" hidden="1">
              <a:extLst>
                <a:ext uri="{63B3BB69-23CF-44E3-9099-C40C66FF867C}">
                  <a14:compatExt spid="_x0000_s14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175</xdr:row>
          <xdr:rowOff>171450</xdr:rowOff>
        </xdr:from>
        <xdr:to>
          <xdr:col>9</xdr:col>
          <xdr:colOff>228600</xdr:colOff>
          <xdr:row>177</xdr:row>
          <xdr:rowOff>0</xdr:rowOff>
        </xdr:to>
        <xdr:sp macro="" textlink="">
          <xdr:nvSpPr>
            <xdr:cNvPr id="1448" name="Check Box 424" hidden="1">
              <a:extLst>
                <a:ext uri="{63B3BB69-23CF-44E3-9099-C40C66FF867C}">
                  <a14:compatExt spid="_x0000_s14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171450</xdr:rowOff>
        </xdr:from>
        <xdr:to>
          <xdr:col>1</xdr:col>
          <xdr:colOff>228600</xdr:colOff>
          <xdr:row>190</xdr:row>
          <xdr:rowOff>9525</xdr:rowOff>
        </xdr:to>
        <xdr:sp macro="" textlink="">
          <xdr:nvSpPr>
            <xdr:cNvPr id="1449" name="Check Box 425" hidden="1">
              <a:extLst>
                <a:ext uri="{63B3BB69-23CF-44E3-9099-C40C66FF867C}">
                  <a14:compatExt spid="_x0000_s14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171450</xdr:rowOff>
        </xdr:from>
        <xdr:to>
          <xdr:col>1</xdr:col>
          <xdr:colOff>228600</xdr:colOff>
          <xdr:row>191</xdr:row>
          <xdr:rowOff>0</xdr:rowOff>
        </xdr:to>
        <xdr:sp macro="" textlink="">
          <xdr:nvSpPr>
            <xdr:cNvPr id="1450" name="Check Box 426" hidden="1">
              <a:extLst>
                <a:ext uri="{63B3BB69-23CF-44E3-9099-C40C66FF867C}">
                  <a14:compatExt spid="_x0000_s14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171450</xdr:rowOff>
        </xdr:from>
        <xdr:to>
          <xdr:col>1</xdr:col>
          <xdr:colOff>228600</xdr:colOff>
          <xdr:row>192</xdr:row>
          <xdr:rowOff>0</xdr:rowOff>
        </xdr:to>
        <xdr:sp macro="" textlink="">
          <xdr:nvSpPr>
            <xdr:cNvPr id="1452" name="Check Box 428" hidden="1">
              <a:extLst>
                <a:ext uri="{63B3BB69-23CF-44E3-9099-C40C66FF867C}">
                  <a14:compatExt spid="_x0000_s14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191</xdr:row>
          <xdr:rowOff>161925</xdr:rowOff>
        </xdr:from>
        <xdr:to>
          <xdr:col>1</xdr:col>
          <xdr:colOff>228600</xdr:colOff>
          <xdr:row>192</xdr:row>
          <xdr:rowOff>200025</xdr:rowOff>
        </xdr:to>
        <xdr:sp macro="" textlink="">
          <xdr:nvSpPr>
            <xdr:cNvPr id="1454" name="Check Box 430" hidden="1">
              <a:extLst>
                <a:ext uri="{63B3BB69-23CF-44E3-9099-C40C66FF867C}">
                  <a14:compatExt spid="_x0000_s14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192</xdr:row>
          <xdr:rowOff>161925</xdr:rowOff>
        </xdr:from>
        <xdr:to>
          <xdr:col>1</xdr:col>
          <xdr:colOff>228600</xdr:colOff>
          <xdr:row>193</xdr:row>
          <xdr:rowOff>190500</xdr:rowOff>
        </xdr:to>
        <xdr:sp macro="" textlink="">
          <xdr:nvSpPr>
            <xdr:cNvPr id="1456" name="Check Box 432" hidden="1">
              <a:extLst>
                <a:ext uri="{63B3BB69-23CF-44E3-9099-C40C66FF867C}">
                  <a14:compatExt spid="_x0000_s14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188</xdr:row>
          <xdr:rowOff>180975</xdr:rowOff>
        </xdr:from>
        <xdr:to>
          <xdr:col>2</xdr:col>
          <xdr:colOff>228600</xdr:colOff>
          <xdr:row>190</xdr:row>
          <xdr:rowOff>19050</xdr:rowOff>
        </xdr:to>
        <xdr:sp macro="" textlink="">
          <xdr:nvSpPr>
            <xdr:cNvPr id="1458" name="Check Box 434" hidden="1">
              <a:extLst>
                <a:ext uri="{63B3BB69-23CF-44E3-9099-C40C66FF867C}">
                  <a14:compatExt spid="_x0000_s14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189</xdr:row>
          <xdr:rowOff>180975</xdr:rowOff>
        </xdr:from>
        <xdr:to>
          <xdr:col>2</xdr:col>
          <xdr:colOff>228600</xdr:colOff>
          <xdr:row>191</xdr:row>
          <xdr:rowOff>9525</xdr:rowOff>
        </xdr:to>
        <xdr:sp macro="" textlink="">
          <xdr:nvSpPr>
            <xdr:cNvPr id="1459" name="Check Box 435" hidden="1">
              <a:extLst>
                <a:ext uri="{63B3BB69-23CF-44E3-9099-C40C66FF867C}">
                  <a14:compatExt spid="_x0000_s14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190</xdr:row>
          <xdr:rowOff>171450</xdr:rowOff>
        </xdr:from>
        <xdr:to>
          <xdr:col>2</xdr:col>
          <xdr:colOff>228600</xdr:colOff>
          <xdr:row>192</xdr:row>
          <xdr:rowOff>9525</xdr:rowOff>
        </xdr:to>
        <xdr:sp macro="" textlink="">
          <xdr:nvSpPr>
            <xdr:cNvPr id="1461" name="Check Box 437" hidden="1">
              <a:extLst>
                <a:ext uri="{63B3BB69-23CF-44E3-9099-C40C66FF867C}">
                  <a14:compatExt spid="_x0000_s14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191</xdr:row>
          <xdr:rowOff>171450</xdr:rowOff>
        </xdr:from>
        <xdr:to>
          <xdr:col>2</xdr:col>
          <xdr:colOff>228600</xdr:colOff>
          <xdr:row>193</xdr:row>
          <xdr:rowOff>0</xdr:rowOff>
        </xdr:to>
        <xdr:sp macro="" textlink="">
          <xdr:nvSpPr>
            <xdr:cNvPr id="1463" name="Check Box 439" hidden="1">
              <a:extLst>
                <a:ext uri="{63B3BB69-23CF-44E3-9099-C40C66FF867C}">
                  <a14:compatExt spid="_x0000_s14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192</xdr:row>
          <xdr:rowOff>161925</xdr:rowOff>
        </xdr:from>
        <xdr:to>
          <xdr:col>2</xdr:col>
          <xdr:colOff>228600</xdr:colOff>
          <xdr:row>193</xdr:row>
          <xdr:rowOff>200025</xdr:rowOff>
        </xdr:to>
        <xdr:sp macro="" textlink="">
          <xdr:nvSpPr>
            <xdr:cNvPr id="1465" name="Check Box 441" hidden="1">
              <a:extLst>
                <a:ext uri="{63B3BB69-23CF-44E3-9099-C40C66FF867C}">
                  <a14:compatExt spid="_x0000_s14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185</xdr:row>
          <xdr:rowOff>180975</xdr:rowOff>
        </xdr:from>
        <xdr:to>
          <xdr:col>9</xdr:col>
          <xdr:colOff>247650</xdr:colOff>
          <xdr:row>187</xdr:row>
          <xdr:rowOff>28575</xdr:rowOff>
        </xdr:to>
        <xdr:sp macro="" textlink="">
          <xdr:nvSpPr>
            <xdr:cNvPr id="1186" name="Check Box 162" hidden="1">
              <a:extLst>
                <a:ext uri="{63B3BB69-23CF-44E3-9099-C40C66FF867C}">
                  <a14:compatExt spid="_x0000_s1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184</xdr:row>
          <xdr:rowOff>171450</xdr:rowOff>
        </xdr:from>
        <xdr:to>
          <xdr:col>9</xdr:col>
          <xdr:colOff>247650</xdr:colOff>
          <xdr:row>186</xdr:row>
          <xdr:rowOff>38100</xdr:rowOff>
        </xdr:to>
        <xdr:sp macro="" textlink="">
          <xdr:nvSpPr>
            <xdr:cNvPr id="1187" name="Check Box 163" hidden="1">
              <a:extLst>
                <a:ext uri="{63B3BB69-23CF-44E3-9099-C40C66FF867C}">
                  <a14:compatExt spid="_x0000_s1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186</xdr:row>
          <xdr:rowOff>171450</xdr:rowOff>
        </xdr:from>
        <xdr:to>
          <xdr:col>9</xdr:col>
          <xdr:colOff>247650</xdr:colOff>
          <xdr:row>188</xdr:row>
          <xdr:rowOff>28575</xdr:rowOff>
        </xdr:to>
        <xdr:sp macro="" textlink="">
          <xdr:nvSpPr>
            <xdr:cNvPr id="1189" name="Check Box 165" hidden="1">
              <a:extLst>
                <a:ext uri="{63B3BB69-23CF-44E3-9099-C40C66FF867C}">
                  <a14:compatExt spid="_x0000_s1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193</xdr:row>
          <xdr:rowOff>171450</xdr:rowOff>
        </xdr:from>
        <xdr:to>
          <xdr:col>9</xdr:col>
          <xdr:colOff>247650</xdr:colOff>
          <xdr:row>195</xdr:row>
          <xdr:rowOff>28575</xdr:rowOff>
        </xdr:to>
        <xdr:sp macro="" textlink="">
          <xdr:nvSpPr>
            <xdr:cNvPr id="1191" name="Check Box 167" hidden="1">
              <a:extLst>
                <a:ext uri="{63B3BB69-23CF-44E3-9099-C40C66FF867C}">
                  <a14:compatExt spid="_x0000_s1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194</xdr:row>
          <xdr:rowOff>142875</xdr:rowOff>
        </xdr:from>
        <xdr:to>
          <xdr:col>9</xdr:col>
          <xdr:colOff>247650</xdr:colOff>
          <xdr:row>196</xdr:row>
          <xdr:rowOff>0</xdr:rowOff>
        </xdr:to>
        <xdr:sp macro="" textlink="">
          <xdr:nvSpPr>
            <xdr:cNvPr id="1192" name="Check Box 168" hidden="1">
              <a:extLst>
                <a:ext uri="{63B3BB69-23CF-44E3-9099-C40C66FF867C}">
                  <a14:compatExt spid="_x0000_s1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195</xdr:row>
          <xdr:rowOff>142875</xdr:rowOff>
        </xdr:from>
        <xdr:to>
          <xdr:col>9</xdr:col>
          <xdr:colOff>247650</xdr:colOff>
          <xdr:row>197</xdr:row>
          <xdr:rowOff>19050</xdr:rowOff>
        </xdr:to>
        <xdr:sp macro="" textlink="">
          <xdr:nvSpPr>
            <xdr:cNvPr id="1193" name="Check Box 169" hidden="1">
              <a:extLst>
                <a:ext uri="{63B3BB69-23CF-44E3-9099-C40C66FF867C}">
                  <a14:compatExt spid="_x0000_s1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196</xdr:row>
          <xdr:rowOff>161925</xdr:rowOff>
        </xdr:from>
        <xdr:to>
          <xdr:col>9</xdr:col>
          <xdr:colOff>247650</xdr:colOff>
          <xdr:row>198</xdr:row>
          <xdr:rowOff>38100</xdr:rowOff>
        </xdr:to>
        <xdr:sp macro="" textlink="">
          <xdr:nvSpPr>
            <xdr:cNvPr id="1194" name="Check Box 170" hidden="1">
              <a:extLst>
                <a:ext uri="{63B3BB69-23CF-44E3-9099-C40C66FF867C}">
                  <a14:compatExt spid="_x0000_s1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197</xdr:row>
          <xdr:rowOff>180975</xdr:rowOff>
        </xdr:from>
        <xdr:to>
          <xdr:col>9</xdr:col>
          <xdr:colOff>247650</xdr:colOff>
          <xdr:row>199</xdr:row>
          <xdr:rowOff>47625</xdr:rowOff>
        </xdr:to>
        <xdr:sp macro="" textlink="">
          <xdr:nvSpPr>
            <xdr:cNvPr id="1195" name="Check Box 171" hidden="1">
              <a:extLst>
                <a:ext uri="{63B3BB69-23CF-44E3-9099-C40C66FF867C}">
                  <a14:compatExt spid="_x0000_s1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187</xdr:row>
          <xdr:rowOff>171450</xdr:rowOff>
        </xdr:from>
        <xdr:to>
          <xdr:col>9</xdr:col>
          <xdr:colOff>247650</xdr:colOff>
          <xdr:row>189</xdr:row>
          <xdr:rowOff>19050</xdr:rowOff>
        </xdr:to>
        <xdr:sp macro="" textlink="">
          <xdr:nvSpPr>
            <xdr:cNvPr id="1467" name="Check Box 443" hidden="1">
              <a:extLst>
                <a:ext uri="{63B3BB69-23CF-44E3-9099-C40C66FF867C}">
                  <a14:compatExt spid="_x0000_s14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188</xdr:row>
          <xdr:rowOff>161925</xdr:rowOff>
        </xdr:from>
        <xdr:to>
          <xdr:col>9</xdr:col>
          <xdr:colOff>247650</xdr:colOff>
          <xdr:row>190</xdr:row>
          <xdr:rowOff>9525</xdr:rowOff>
        </xdr:to>
        <xdr:sp macro="" textlink="">
          <xdr:nvSpPr>
            <xdr:cNvPr id="1469" name="Check Box 445" hidden="1">
              <a:extLst>
                <a:ext uri="{63B3BB69-23CF-44E3-9099-C40C66FF867C}">
                  <a14:compatExt spid="_x0000_s14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189</xdr:row>
          <xdr:rowOff>152400</xdr:rowOff>
        </xdr:from>
        <xdr:to>
          <xdr:col>9</xdr:col>
          <xdr:colOff>247650</xdr:colOff>
          <xdr:row>191</xdr:row>
          <xdr:rowOff>9525</xdr:rowOff>
        </xdr:to>
        <xdr:sp macro="" textlink="">
          <xdr:nvSpPr>
            <xdr:cNvPr id="1472" name="Check Box 448" hidden="1">
              <a:extLst>
                <a:ext uri="{63B3BB69-23CF-44E3-9099-C40C66FF867C}">
                  <a14:compatExt spid="_x0000_s1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190</xdr:row>
          <xdr:rowOff>152400</xdr:rowOff>
        </xdr:from>
        <xdr:to>
          <xdr:col>9</xdr:col>
          <xdr:colOff>247650</xdr:colOff>
          <xdr:row>191</xdr:row>
          <xdr:rowOff>200025</xdr:rowOff>
        </xdr:to>
        <xdr:sp macro="" textlink="">
          <xdr:nvSpPr>
            <xdr:cNvPr id="1475" name="Check Box 451" hidden="1">
              <a:extLst>
                <a:ext uri="{63B3BB69-23CF-44E3-9099-C40C66FF867C}">
                  <a14:compatExt spid="_x0000_s14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191</xdr:row>
          <xdr:rowOff>142875</xdr:rowOff>
        </xdr:from>
        <xdr:to>
          <xdr:col>9</xdr:col>
          <xdr:colOff>247650</xdr:colOff>
          <xdr:row>192</xdr:row>
          <xdr:rowOff>190500</xdr:rowOff>
        </xdr:to>
        <xdr:sp macro="" textlink="">
          <xdr:nvSpPr>
            <xdr:cNvPr id="1478" name="Check Box 454" hidden="1">
              <a:extLst>
                <a:ext uri="{63B3BB69-23CF-44E3-9099-C40C66FF867C}">
                  <a14:compatExt spid="_x0000_s14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192</xdr:row>
          <xdr:rowOff>133350</xdr:rowOff>
        </xdr:from>
        <xdr:to>
          <xdr:col>9</xdr:col>
          <xdr:colOff>247650</xdr:colOff>
          <xdr:row>193</xdr:row>
          <xdr:rowOff>190500</xdr:rowOff>
        </xdr:to>
        <xdr:sp macro="" textlink="">
          <xdr:nvSpPr>
            <xdr:cNvPr id="1481" name="Check Box 457" hidden="1">
              <a:extLst>
                <a:ext uri="{63B3BB69-23CF-44E3-9099-C40C66FF867C}">
                  <a14:compatExt spid="_x0000_s1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211</xdr:row>
          <xdr:rowOff>171450</xdr:rowOff>
        </xdr:from>
        <xdr:to>
          <xdr:col>1</xdr:col>
          <xdr:colOff>228600</xdr:colOff>
          <xdr:row>213</xdr:row>
          <xdr:rowOff>9525</xdr:rowOff>
        </xdr:to>
        <xdr:sp macro="" textlink="">
          <xdr:nvSpPr>
            <xdr:cNvPr id="1484" name="Check Box 460" hidden="1">
              <a:extLst>
                <a:ext uri="{63B3BB69-23CF-44E3-9099-C40C66FF867C}">
                  <a14:compatExt spid="_x0000_s14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211</xdr:row>
          <xdr:rowOff>171450</xdr:rowOff>
        </xdr:from>
        <xdr:to>
          <xdr:col>2</xdr:col>
          <xdr:colOff>228600</xdr:colOff>
          <xdr:row>213</xdr:row>
          <xdr:rowOff>9525</xdr:rowOff>
        </xdr:to>
        <xdr:sp macro="" textlink="">
          <xdr:nvSpPr>
            <xdr:cNvPr id="1485" name="Check Box 461" hidden="1">
              <a:extLst>
                <a:ext uri="{63B3BB69-23CF-44E3-9099-C40C66FF867C}">
                  <a14:compatExt spid="_x0000_s14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211</xdr:row>
          <xdr:rowOff>171450</xdr:rowOff>
        </xdr:from>
        <xdr:to>
          <xdr:col>9</xdr:col>
          <xdr:colOff>228600</xdr:colOff>
          <xdr:row>213</xdr:row>
          <xdr:rowOff>9525</xdr:rowOff>
        </xdr:to>
        <xdr:sp macro="" textlink="">
          <xdr:nvSpPr>
            <xdr:cNvPr id="1486" name="Check Box 462" hidden="1">
              <a:extLst>
                <a:ext uri="{63B3BB69-23CF-44E3-9099-C40C66FF867C}">
                  <a14:compatExt spid="_x0000_s14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212</xdr:row>
          <xdr:rowOff>171450</xdr:rowOff>
        </xdr:from>
        <xdr:to>
          <xdr:col>1</xdr:col>
          <xdr:colOff>228600</xdr:colOff>
          <xdr:row>214</xdr:row>
          <xdr:rowOff>9525</xdr:rowOff>
        </xdr:to>
        <xdr:sp macro="" textlink="">
          <xdr:nvSpPr>
            <xdr:cNvPr id="1487" name="Check Box 463" hidden="1">
              <a:extLst>
                <a:ext uri="{63B3BB69-23CF-44E3-9099-C40C66FF867C}">
                  <a14:compatExt spid="_x0000_s14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212</xdr:row>
          <xdr:rowOff>171450</xdr:rowOff>
        </xdr:from>
        <xdr:to>
          <xdr:col>2</xdr:col>
          <xdr:colOff>228600</xdr:colOff>
          <xdr:row>214</xdr:row>
          <xdr:rowOff>9525</xdr:rowOff>
        </xdr:to>
        <xdr:sp macro="" textlink="">
          <xdr:nvSpPr>
            <xdr:cNvPr id="1488" name="Check Box 464" hidden="1">
              <a:extLst>
                <a:ext uri="{63B3BB69-23CF-44E3-9099-C40C66FF867C}">
                  <a14:compatExt spid="_x0000_s14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212</xdr:row>
          <xdr:rowOff>171450</xdr:rowOff>
        </xdr:from>
        <xdr:to>
          <xdr:col>9</xdr:col>
          <xdr:colOff>228600</xdr:colOff>
          <xdr:row>214</xdr:row>
          <xdr:rowOff>9525</xdr:rowOff>
        </xdr:to>
        <xdr:sp macro="" textlink="">
          <xdr:nvSpPr>
            <xdr:cNvPr id="1489" name="Check Box 465" hidden="1">
              <a:extLst>
                <a:ext uri="{63B3BB69-23CF-44E3-9099-C40C66FF867C}">
                  <a14:compatExt spid="_x0000_s14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213</xdr:row>
          <xdr:rowOff>171450</xdr:rowOff>
        </xdr:from>
        <xdr:to>
          <xdr:col>1</xdr:col>
          <xdr:colOff>228600</xdr:colOff>
          <xdr:row>215</xdr:row>
          <xdr:rowOff>9525</xdr:rowOff>
        </xdr:to>
        <xdr:sp macro="" textlink="">
          <xdr:nvSpPr>
            <xdr:cNvPr id="1490" name="Check Box 466" hidden="1">
              <a:extLst>
                <a:ext uri="{63B3BB69-23CF-44E3-9099-C40C66FF867C}">
                  <a14:compatExt spid="_x0000_s14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213</xdr:row>
          <xdr:rowOff>171450</xdr:rowOff>
        </xdr:from>
        <xdr:to>
          <xdr:col>2</xdr:col>
          <xdr:colOff>228600</xdr:colOff>
          <xdr:row>215</xdr:row>
          <xdr:rowOff>9525</xdr:rowOff>
        </xdr:to>
        <xdr:sp macro="" textlink="">
          <xdr:nvSpPr>
            <xdr:cNvPr id="1491" name="Check Box 467" hidden="1">
              <a:extLst>
                <a:ext uri="{63B3BB69-23CF-44E3-9099-C40C66FF867C}">
                  <a14:compatExt spid="_x0000_s14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213</xdr:row>
          <xdr:rowOff>171450</xdr:rowOff>
        </xdr:from>
        <xdr:to>
          <xdr:col>9</xdr:col>
          <xdr:colOff>228600</xdr:colOff>
          <xdr:row>215</xdr:row>
          <xdr:rowOff>9525</xdr:rowOff>
        </xdr:to>
        <xdr:sp macro="" textlink="">
          <xdr:nvSpPr>
            <xdr:cNvPr id="1492" name="Check Box 468" hidden="1">
              <a:extLst>
                <a:ext uri="{63B3BB69-23CF-44E3-9099-C40C66FF867C}">
                  <a14:compatExt spid="_x0000_s14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214</xdr:row>
          <xdr:rowOff>171450</xdr:rowOff>
        </xdr:from>
        <xdr:to>
          <xdr:col>1</xdr:col>
          <xdr:colOff>228600</xdr:colOff>
          <xdr:row>216</xdr:row>
          <xdr:rowOff>9525</xdr:rowOff>
        </xdr:to>
        <xdr:sp macro="" textlink="">
          <xdr:nvSpPr>
            <xdr:cNvPr id="1493" name="Check Box 469" hidden="1">
              <a:extLst>
                <a:ext uri="{63B3BB69-23CF-44E3-9099-C40C66FF867C}">
                  <a14:compatExt spid="_x0000_s14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214</xdr:row>
          <xdr:rowOff>171450</xdr:rowOff>
        </xdr:from>
        <xdr:to>
          <xdr:col>2</xdr:col>
          <xdr:colOff>228600</xdr:colOff>
          <xdr:row>216</xdr:row>
          <xdr:rowOff>9525</xdr:rowOff>
        </xdr:to>
        <xdr:sp macro="" textlink="">
          <xdr:nvSpPr>
            <xdr:cNvPr id="1494" name="Check Box 470" hidden="1">
              <a:extLst>
                <a:ext uri="{63B3BB69-23CF-44E3-9099-C40C66FF867C}">
                  <a14:compatExt spid="_x0000_s14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214</xdr:row>
          <xdr:rowOff>171450</xdr:rowOff>
        </xdr:from>
        <xdr:to>
          <xdr:col>9</xdr:col>
          <xdr:colOff>228600</xdr:colOff>
          <xdr:row>216</xdr:row>
          <xdr:rowOff>9525</xdr:rowOff>
        </xdr:to>
        <xdr:sp macro="" textlink="">
          <xdr:nvSpPr>
            <xdr:cNvPr id="1495" name="Check Box 471" hidden="1">
              <a:extLst>
                <a:ext uri="{63B3BB69-23CF-44E3-9099-C40C66FF867C}">
                  <a14:compatExt spid="_x0000_s14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215</xdr:row>
          <xdr:rowOff>171450</xdr:rowOff>
        </xdr:from>
        <xdr:to>
          <xdr:col>1</xdr:col>
          <xdr:colOff>228600</xdr:colOff>
          <xdr:row>217</xdr:row>
          <xdr:rowOff>9525</xdr:rowOff>
        </xdr:to>
        <xdr:sp macro="" textlink="">
          <xdr:nvSpPr>
            <xdr:cNvPr id="1496" name="Check Box 472" hidden="1">
              <a:extLst>
                <a:ext uri="{63B3BB69-23CF-44E3-9099-C40C66FF867C}">
                  <a14:compatExt spid="_x0000_s14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215</xdr:row>
          <xdr:rowOff>171450</xdr:rowOff>
        </xdr:from>
        <xdr:to>
          <xdr:col>2</xdr:col>
          <xdr:colOff>228600</xdr:colOff>
          <xdr:row>217</xdr:row>
          <xdr:rowOff>9525</xdr:rowOff>
        </xdr:to>
        <xdr:sp macro="" textlink="">
          <xdr:nvSpPr>
            <xdr:cNvPr id="1497" name="Check Box 473" hidden="1">
              <a:extLst>
                <a:ext uri="{63B3BB69-23CF-44E3-9099-C40C66FF867C}">
                  <a14:compatExt spid="_x0000_s14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215</xdr:row>
          <xdr:rowOff>171450</xdr:rowOff>
        </xdr:from>
        <xdr:to>
          <xdr:col>9</xdr:col>
          <xdr:colOff>228600</xdr:colOff>
          <xdr:row>217</xdr:row>
          <xdr:rowOff>9525</xdr:rowOff>
        </xdr:to>
        <xdr:sp macro="" textlink="">
          <xdr:nvSpPr>
            <xdr:cNvPr id="1498" name="Check Box 474" hidden="1">
              <a:extLst>
                <a:ext uri="{63B3BB69-23CF-44E3-9099-C40C66FF867C}">
                  <a14:compatExt spid="_x0000_s14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202</xdr:row>
          <xdr:rowOff>180975</xdr:rowOff>
        </xdr:from>
        <xdr:to>
          <xdr:col>1</xdr:col>
          <xdr:colOff>228600</xdr:colOff>
          <xdr:row>204</xdr:row>
          <xdr:rowOff>28575</xdr:rowOff>
        </xdr:to>
        <xdr:sp macro="" textlink="">
          <xdr:nvSpPr>
            <xdr:cNvPr id="1499" name="Check Box 475" hidden="1">
              <a:extLst>
                <a:ext uri="{63B3BB69-23CF-44E3-9099-C40C66FF867C}">
                  <a14:compatExt spid="_x0000_s14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202</xdr:row>
          <xdr:rowOff>171450</xdr:rowOff>
        </xdr:from>
        <xdr:to>
          <xdr:col>2</xdr:col>
          <xdr:colOff>228600</xdr:colOff>
          <xdr:row>204</xdr:row>
          <xdr:rowOff>9525</xdr:rowOff>
        </xdr:to>
        <xdr:sp macro="" textlink="">
          <xdr:nvSpPr>
            <xdr:cNvPr id="1500" name="Check Box 476" hidden="1">
              <a:extLst>
                <a:ext uri="{63B3BB69-23CF-44E3-9099-C40C66FF867C}">
                  <a14:compatExt spid="_x0000_s1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202</xdr:row>
          <xdr:rowOff>180975</xdr:rowOff>
        </xdr:from>
        <xdr:to>
          <xdr:col>9</xdr:col>
          <xdr:colOff>228600</xdr:colOff>
          <xdr:row>204</xdr:row>
          <xdr:rowOff>19050</xdr:rowOff>
        </xdr:to>
        <xdr:sp macro="" textlink="">
          <xdr:nvSpPr>
            <xdr:cNvPr id="1501" name="Check Box 477" hidden="1">
              <a:extLst>
                <a:ext uri="{63B3BB69-23CF-44E3-9099-C40C66FF867C}">
                  <a14:compatExt spid="_x0000_s15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203</xdr:row>
          <xdr:rowOff>190500</xdr:rowOff>
        </xdr:from>
        <xdr:to>
          <xdr:col>1</xdr:col>
          <xdr:colOff>228600</xdr:colOff>
          <xdr:row>205</xdr:row>
          <xdr:rowOff>28575</xdr:rowOff>
        </xdr:to>
        <xdr:sp macro="" textlink="">
          <xdr:nvSpPr>
            <xdr:cNvPr id="1502" name="Check Box 478" hidden="1">
              <a:extLst>
                <a:ext uri="{63B3BB69-23CF-44E3-9099-C40C66FF867C}">
                  <a14:compatExt spid="_x0000_s15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203</xdr:row>
          <xdr:rowOff>171450</xdr:rowOff>
        </xdr:from>
        <xdr:to>
          <xdr:col>2</xdr:col>
          <xdr:colOff>228600</xdr:colOff>
          <xdr:row>205</xdr:row>
          <xdr:rowOff>9525</xdr:rowOff>
        </xdr:to>
        <xdr:sp macro="" textlink="">
          <xdr:nvSpPr>
            <xdr:cNvPr id="1503" name="Check Box 479" hidden="1">
              <a:extLst>
                <a:ext uri="{63B3BB69-23CF-44E3-9099-C40C66FF867C}">
                  <a14:compatExt spid="_x0000_s15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203</xdr:row>
          <xdr:rowOff>180975</xdr:rowOff>
        </xdr:from>
        <xdr:to>
          <xdr:col>9</xdr:col>
          <xdr:colOff>228600</xdr:colOff>
          <xdr:row>205</xdr:row>
          <xdr:rowOff>19050</xdr:rowOff>
        </xdr:to>
        <xdr:sp macro="" textlink="">
          <xdr:nvSpPr>
            <xdr:cNvPr id="1504" name="Check Box 480" hidden="1">
              <a:extLst>
                <a:ext uri="{63B3BB69-23CF-44E3-9099-C40C66FF867C}">
                  <a14:compatExt spid="_x0000_s15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204</xdr:row>
          <xdr:rowOff>190500</xdr:rowOff>
        </xdr:from>
        <xdr:to>
          <xdr:col>1</xdr:col>
          <xdr:colOff>228600</xdr:colOff>
          <xdr:row>206</xdr:row>
          <xdr:rowOff>28575</xdr:rowOff>
        </xdr:to>
        <xdr:sp macro="" textlink="">
          <xdr:nvSpPr>
            <xdr:cNvPr id="1507" name="Check Box 483" hidden="1">
              <a:extLst>
                <a:ext uri="{63B3BB69-23CF-44E3-9099-C40C66FF867C}">
                  <a14:compatExt spid="_x0000_s1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204</xdr:row>
          <xdr:rowOff>171450</xdr:rowOff>
        </xdr:from>
        <xdr:to>
          <xdr:col>2</xdr:col>
          <xdr:colOff>228600</xdr:colOff>
          <xdr:row>206</xdr:row>
          <xdr:rowOff>9525</xdr:rowOff>
        </xdr:to>
        <xdr:sp macro="" textlink="">
          <xdr:nvSpPr>
            <xdr:cNvPr id="1508" name="Check Box 484" hidden="1">
              <a:extLst>
                <a:ext uri="{63B3BB69-23CF-44E3-9099-C40C66FF867C}">
                  <a14:compatExt spid="_x0000_s1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204</xdr:row>
          <xdr:rowOff>180975</xdr:rowOff>
        </xdr:from>
        <xdr:to>
          <xdr:col>9</xdr:col>
          <xdr:colOff>228600</xdr:colOff>
          <xdr:row>206</xdr:row>
          <xdr:rowOff>19050</xdr:rowOff>
        </xdr:to>
        <xdr:sp macro="" textlink="">
          <xdr:nvSpPr>
            <xdr:cNvPr id="1509" name="Check Box 485" hidden="1">
              <a:extLst>
                <a:ext uri="{63B3BB69-23CF-44E3-9099-C40C66FF867C}">
                  <a14:compatExt spid="_x0000_s1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205</xdr:row>
          <xdr:rowOff>190500</xdr:rowOff>
        </xdr:from>
        <xdr:to>
          <xdr:col>1</xdr:col>
          <xdr:colOff>228600</xdr:colOff>
          <xdr:row>207</xdr:row>
          <xdr:rowOff>38100</xdr:rowOff>
        </xdr:to>
        <xdr:sp macro="" textlink="">
          <xdr:nvSpPr>
            <xdr:cNvPr id="1512" name="Check Box 488" hidden="1">
              <a:extLst>
                <a:ext uri="{63B3BB69-23CF-44E3-9099-C40C66FF867C}">
                  <a14:compatExt spid="_x0000_s15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205</xdr:row>
          <xdr:rowOff>171450</xdr:rowOff>
        </xdr:from>
        <xdr:to>
          <xdr:col>2</xdr:col>
          <xdr:colOff>228600</xdr:colOff>
          <xdr:row>207</xdr:row>
          <xdr:rowOff>9525</xdr:rowOff>
        </xdr:to>
        <xdr:sp macro="" textlink="">
          <xdr:nvSpPr>
            <xdr:cNvPr id="1513" name="Check Box 489" hidden="1">
              <a:extLst>
                <a:ext uri="{63B3BB69-23CF-44E3-9099-C40C66FF867C}">
                  <a14:compatExt spid="_x0000_s15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205</xdr:row>
          <xdr:rowOff>180975</xdr:rowOff>
        </xdr:from>
        <xdr:to>
          <xdr:col>9</xdr:col>
          <xdr:colOff>228600</xdr:colOff>
          <xdr:row>207</xdr:row>
          <xdr:rowOff>19050</xdr:rowOff>
        </xdr:to>
        <xdr:sp macro="" textlink="">
          <xdr:nvSpPr>
            <xdr:cNvPr id="1514" name="Check Box 490" hidden="1">
              <a:extLst>
                <a:ext uri="{63B3BB69-23CF-44E3-9099-C40C66FF867C}">
                  <a14:compatExt spid="_x0000_s15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206</xdr:row>
          <xdr:rowOff>200025</xdr:rowOff>
        </xdr:from>
        <xdr:to>
          <xdr:col>1</xdr:col>
          <xdr:colOff>228600</xdr:colOff>
          <xdr:row>208</xdr:row>
          <xdr:rowOff>38100</xdr:rowOff>
        </xdr:to>
        <xdr:sp macro="" textlink="">
          <xdr:nvSpPr>
            <xdr:cNvPr id="1517" name="Check Box 493" hidden="1">
              <a:extLst>
                <a:ext uri="{63B3BB69-23CF-44E3-9099-C40C66FF867C}">
                  <a14:compatExt spid="_x0000_s15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206</xdr:row>
          <xdr:rowOff>171450</xdr:rowOff>
        </xdr:from>
        <xdr:to>
          <xdr:col>2</xdr:col>
          <xdr:colOff>228600</xdr:colOff>
          <xdr:row>208</xdr:row>
          <xdr:rowOff>9525</xdr:rowOff>
        </xdr:to>
        <xdr:sp macro="" textlink="">
          <xdr:nvSpPr>
            <xdr:cNvPr id="1518" name="Check Box 494" hidden="1">
              <a:extLst>
                <a:ext uri="{63B3BB69-23CF-44E3-9099-C40C66FF867C}">
                  <a14:compatExt spid="_x0000_s15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206</xdr:row>
          <xdr:rowOff>171450</xdr:rowOff>
        </xdr:from>
        <xdr:to>
          <xdr:col>9</xdr:col>
          <xdr:colOff>228600</xdr:colOff>
          <xdr:row>208</xdr:row>
          <xdr:rowOff>19050</xdr:rowOff>
        </xdr:to>
        <xdr:sp macro="" textlink="">
          <xdr:nvSpPr>
            <xdr:cNvPr id="1519" name="Check Box 495" hidden="1">
              <a:extLst>
                <a:ext uri="{63B3BB69-23CF-44E3-9099-C40C66FF867C}">
                  <a14:compatExt spid="_x0000_s1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207</xdr:row>
          <xdr:rowOff>171450</xdr:rowOff>
        </xdr:from>
        <xdr:to>
          <xdr:col>9</xdr:col>
          <xdr:colOff>228600</xdr:colOff>
          <xdr:row>209</xdr:row>
          <xdr:rowOff>19050</xdr:rowOff>
        </xdr:to>
        <xdr:sp macro="" textlink="">
          <xdr:nvSpPr>
            <xdr:cNvPr id="1521" name="Check Box 497" hidden="1">
              <a:extLst>
                <a:ext uri="{63B3BB69-23CF-44E3-9099-C40C66FF867C}">
                  <a14:compatExt spid="_x0000_s1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224</xdr:row>
          <xdr:rowOff>180975</xdr:rowOff>
        </xdr:from>
        <xdr:to>
          <xdr:col>2</xdr:col>
          <xdr:colOff>228600</xdr:colOff>
          <xdr:row>226</xdr:row>
          <xdr:rowOff>9525</xdr:rowOff>
        </xdr:to>
        <xdr:sp macro="" textlink="">
          <xdr:nvSpPr>
            <xdr:cNvPr id="1522" name="Check Box 498" hidden="1">
              <a:extLst>
                <a:ext uri="{63B3BB69-23CF-44E3-9099-C40C66FF867C}">
                  <a14:compatExt spid="_x0000_s15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224</xdr:row>
          <xdr:rowOff>180975</xdr:rowOff>
        </xdr:from>
        <xdr:to>
          <xdr:col>9</xdr:col>
          <xdr:colOff>228600</xdr:colOff>
          <xdr:row>226</xdr:row>
          <xdr:rowOff>9525</xdr:rowOff>
        </xdr:to>
        <xdr:sp macro="" textlink="">
          <xdr:nvSpPr>
            <xdr:cNvPr id="1523" name="Check Box 499" hidden="1">
              <a:extLst>
                <a:ext uri="{63B3BB69-23CF-44E3-9099-C40C66FF867C}">
                  <a14:compatExt spid="_x0000_s15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224</xdr:row>
          <xdr:rowOff>171450</xdr:rowOff>
        </xdr:from>
        <xdr:to>
          <xdr:col>1</xdr:col>
          <xdr:colOff>228600</xdr:colOff>
          <xdr:row>226</xdr:row>
          <xdr:rowOff>9525</xdr:rowOff>
        </xdr:to>
        <xdr:sp macro="" textlink="">
          <xdr:nvSpPr>
            <xdr:cNvPr id="1524" name="Check Box 500" hidden="1">
              <a:extLst>
                <a:ext uri="{63B3BB69-23CF-44E3-9099-C40C66FF867C}">
                  <a14:compatExt spid="_x0000_s15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206</xdr:row>
          <xdr:rowOff>171450</xdr:rowOff>
        </xdr:from>
        <xdr:to>
          <xdr:col>2</xdr:col>
          <xdr:colOff>228600</xdr:colOff>
          <xdr:row>208</xdr:row>
          <xdr:rowOff>9525</xdr:rowOff>
        </xdr:to>
        <xdr:sp macro="" textlink="">
          <xdr:nvSpPr>
            <xdr:cNvPr id="1525" name="Check Box 501" hidden="1">
              <a:extLst>
                <a:ext uri="{63B3BB69-23CF-44E3-9099-C40C66FF867C}">
                  <a14:compatExt spid="_x0000_s15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11</xdr:col>
      <xdr:colOff>299358</xdr:colOff>
      <xdr:row>192</xdr:row>
      <xdr:rowOff>108858</xdr:rowOff>
    </xdr:from>
    <xdr:to>
      <xdr:col>17</xdr:col>
      <xdr:colOff>544286</xdr:colOff>
      <xdr:row>204</xdr:row>
      <xdr:rowOff>176894</xdr:rowOff>
    </xdr:to>
    <xdr:sp macro="" textlink="">
      <xdr:nvSpPr>
        <xdr:cNvPr id="224" name="テキスト ボックス 223"/>
        <xdr:cNvSpPr txBox="1"/>
      </xdr:nvSpPr>
      <xdr:spPr>
        <a:xfrm>
          <a:off x="9824358" y="33827358"/>
          <a:ext cx="4327071" cy="251732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rgbClr val="FF0000"/>
              </a:solidFill>
            </a:rPr>
            <a:t>〇水位情報</a:t>
          </a:r>
          <a:endParaRPr kumimoji="1" lang="en-US" altLang="ja-JP" sz="1200">
            <a:solidFill>
              <a:srgbClr val="FF0000"/>
            </a:solidFill>
          </a:endParaRPr>
        </a:p>
        <a:p>
          <a:endParaRPr kumimoji="1" lang="en-US" altLang="ja-JP" sz="1200">
            <a:solidFill>
              <a:srgbClr val="FF0000"/>
            </a:solidFill>
          </a:endParaRPr>
        </a:p>
        <a:p>
          <a:r>
            <a:rPr kumimoji="1" lang="ja-JP" altLang="en-US" sz="1200">
              <a:solidFill>
                <a:srgbClr val="FF0000"/>
              </a:solidFill>
            </a:rPr>
            <a:t>水防団待機水位（大原</a:t>
          </a:r>
          <a:r>
            <a:rPr kumimoji="1" lang="en-US" altLang="ja-JP" sz="1200">
              <a:solidFill>
                <a:srgbClr val="FF0000"/>
              </a:solidFill>
            </a:rPr>
            <a:t>2.0</a:t>
          </a:r>
          <a:r>
            <a:rPr kumimoji="1" lang="ja-JP" altLang="en-US" sz="1200">
              <a:solidFill>
                <a:srgbClr val="FF0000"/>
              </a:solidFill>
            </a:rPr>
            <a:t>ｍ、林野</a:t>
          </a:r>
          <a:r>
            <a:rPr kumimoji="1" lang="en-US" altLang="ja-JP" sz="1200">
              <a:solidFill>
                <a:srgbClr val="FF0000"/>
              </a:solidFill>
            </a:rPr>
            <a:t>2.5</a:t>
          </a:r>
          <a:r>
            <a:rPr kumimoji="1" lang="ja-JP" altLang="en-US" sz="1200">
              <a:solidFill>
                <a:srgbClr val="FF0000"/>
              </a:solidFill>
            </a:rPr>
            <a:t>ｍ、火の神</a:t>
          </a:r>
          <a:r>
            <a:rPr kumimoji="1" lang="en-US" altLang="ja-JP" sz="1200">
              <a:solidFill>
                <a:srgbClr val="FF0000"/>
              </a:solidFill>
            </a:rPr>
            <a:t>1.7</a:t>
          </a:r>
          <a:r>
            <a:rPr kumimoji="1" lang="ja-JP" altLang="en-US" sz="1200">
              <a:solidFill>
                <a:srgbClr val="FF0000"/>
              </a:solidFill>
            </a:rPr>
            <a:t>ｍ）</a:t>
          </a:r>
          <a:endParaRPr kumimoji="1" lang="en-US" altLang="ja-JP" sz="1200">
            <a:solidFill>
              <a:srgbClr val="FF0000"/>
            </a:solidFill>
          </a:endParaRPr>
        </a:p>
        <a:p>
          <a:r>
            <a:rPr kumimoji="1" lang="ja-JP" altLang="en-US" sz="1200">
              <a:solidFill>
                <a:srgbClr val="FF0000"/>
              </a:solidFill>
            </a:rPr>
            <a:t>氾濫注意水位（大原</a:t>
          </a:r>
          <a:r>
            <a:rPr kumimoji="1" lang="en-US" altLang="ja-JP" sz="1200">
              <a:solidFill>
                <a:srgbClr val="FF0000"/>
              </a:solidFill>
            </a:rPr>
            <a:t>2.5</a:t>
          </a:r>
          <a:r>
            <a:rPr kumimoji="1" lang="ja-JP" altLang="en-US" sz="1200">
              <a:solidFill>
                <a:srgbClr val="FF0000"/>
              </a:solidFill>
            </a:rPr>
            <a:t>ｍ、林野</a:t>
          </a:r>
          <a:r>
            <a:rPr kumimoji="1" lang="en-US" altLang="ja-JP" sz="1200">
              <a:solidFill>
                <a:srgbClr val="FF0000"/>
              </a:solidFill>
            </a:rPr>
            <a:t>3.1</a:t>
          </a:r>
          <a:r>
            <a:rPr kumimoji="1" lang="ja-JP" altLang="en-US" sz="1200">
              <a:solidFill>
                <a:srgbClr val="FF0000"/>
              </a:solidFill>
            </a:rPr>
            <a:t>ｍ、火の神</a:t>
          </a:r>
          <a:r>
            <a:rPr kumimoji="1" lang="en-US" altLang="ja-JP" sz="1200">
              <a:solidFill>
                <a:srgbClr val="FF0000"/>
              </a:solidFill>
            </a:rPr>
            <a:t>2.4</a:t>
          </a:r>
          <a:r>
            <a:rPr kumimoji="1" lang="ja-JP" altLang="en-US" sz="1200">
              <a:solidFill>
                <a:srgbClr val="FF0000"/>
              </a:solidFill>
            </a:rPr>
            <a:t>ｍ）</a:t>
          </a:r>
          <a:endParaRPr kumimoji="1" lang="en-US" altLang="ja-JP" sz="1200">
            <a:solidFill>
              <a:srgbClr val="FF0000"/>
            </a:solidFill>
          </a:endParaRPr>
        </a:p>
        <a:p>
          <a:r>
            <a:rPr kumimoji="1" lang="ja-JP" altLang="en-US" sz="1200">
              <a:solidFill>
                <a:srgbClr val="FF0000"/>
              </a:solidFill>
            </a:rPr>
            <a:t>避難判断水位（林野</a:t>
          </a:r>
          <a:r>
            <a:rPr kumimoji="1" lang="en-US" altLang="ja-JP" sz="1200">
              <a:solidFill>
                <a:srgbClr val="FF0000"/>
              </a:solidFill>
            </a:rPr>
            <a:t>3.1</a:t>
          </a:r>
          <a:r>
            <a:rPr kumimoji="1" lang="ja-JP" altLang="en-US" sz="1200">
              <a:solidFill>
                <a:srgbClr val="FF0000"/>
              </a:solidFill>
            </a:rPr>
            <a:t>ｍ、火の神</a:t>
          </a:r>
          <a:r>
            <a:rPr kumimoji="1" lang="en-US" altLang="ja-JP" sz="1200">
              <a:solidFill>
                <a:srgbClr val="FF0000"/>
              </a:solidFill>
            </a:rPr>
            <a:t>2.6</a:t>
          </a:r>
          <a:r>
            <a:rPr kumimoji="1" lang="ja-JP" altLang="en-US" sz="1200">
              <a:solidFill>
                <a:srgbClr val="FF0000"/>
              </a:solidFill>
            </a:rPr>
            <a:t>ｍ）</a:t>
          </a:r>
          <a:endParaRPr kumimoji="1" lang="en-US" altLang="ja-JP" sz="1200">
            <a:solidFill>
              <a:srgbClr val="FF0000"/>
            </a:solidFill>
          </a:endParaRPr>
        </a:p>
        <a:p>
          <a:r>
            <a:rPr kumimoji="1" lang="ja-JP" altLang="en-US" sz="1200">
              <a:solidFill>
                <a:srgbClr val="FF0000"/>
              </a:solidFill>
            </a:rPr>
            <a:t>氾濫危険水位（林野</a:t>
          </a:r>
          <a:r>
            <a:rPr kumimoji="1" lang="en-US" altLang="ja-JP" sz="1200">
              <a:solidFill>
                <a:srgbClr val="FF0000"/>
              </a:solidFill>
            </a:rPr>
            <a:t>3.6</a:t>
          </a:r>
          <a:r>
            <a:rPr kumimoji="1" lang="ja-JP" altLang="en-US" sz="1200">
              <a:solidFill>
                <a:srgbClr val="FF0000"/>
              </a:solidFill>
            </a:rPr>
            <a:t>ｍ、火の神</a:t>
          </a:r>
          <a:r>
            <a:rPr kumimoji="1" lang="en-US" altLang="ja-JP" sz="1200">
              <a:solidFill>
                <a:srgbClr val="FF0000"/>
              </a:solidFill>
            </a:rPr>
            <a:t>3.3</a:t>
          </a:r>
          <a:r>
            <a:rPr kumimoji="1" lang="ja-JP" altLang="en-US" sz="1200">
              <a:solidFill>
                <a:srgbClr val="FF0000"/>
              </a:solidFill>
            </a:rPr>
            <a:t>ｍ）</a:t>
          </a:r>
          <a:endParaRPr kumimoji="1" lang="en-US" altLang="ja-JP" sz="1200">
            <a:solidFill>
              <a:srgbClr val="FF0000"/>
            </a:solidFill>
          </a:endParaRPr>
        </a:p>
        <a:p>
          <a:endParaRPr kumimoji="1" lang="en-US" altLang="ja-JP" sz="1200">
            <a:solidFill>
              <a:srgbClr val="FF0000"/>
            </a:solidFill>
          </a:endParaRPr>
        </a:p>
        <a:p>
          <a:r>
            <a:rPr kumimoji="1" lang="ja-JP" altLang="en-US" sz="1200">
              <a:solidFill>
                <a:srgbClr val="FF0000"/>
              </a:solidFill>
            </a:rPr>
            <a:t>水位観測情報は、「おかやま防災ポータル」で確認できます。</a:t>
          </a:r>
          <a:endParaRPr kumimoji="1" lang="en-US" altLang="ja-JP" sz="1200">
            <a:solidFill>
              <a:srgbClr val="FF0000"/>
            </a:solidFill>
          </a:endParaRPr>
        </a:p>
        <a:p>
          <a:endParaRPr kumimoji="1" lang="en-US" altLang="ja-JP" sz="1200">
            <a:solidFill>
              <a:srgbClr val="FF0000"/>
            </a:solidFill>
          </a:endParaRPr>
        </a:p>
        <a:p>
          <a:r>
            <a:rPr kumimoji="1" lang="ja-JP" altLang="en-US" sz="1200">
              <a:solidFill>
                <a:srgbClr val="FF0000"/>
              </a:solidFill>
            </a:rPr>
            <a:t>ＵＲＬ　</a:t>
          </a:r>
          <a:r>
            <a:rPr kumimoji="1" lang="en-US" altLang="ja-JP" sz="1200">
              <a:solidFill>
                <a:srgbClr val="FF0000"/>
              </a:solidFill>
            </a:rPr>
            <a:t>https://www.bousai.pref.okayama.jp/</a:t>
          </a:r>
        </a:p>
        <a:p>
          <a:r>
            <a:rPr kumimoji="1" lang="ja-JP" altLang="en-US" sz="1200">
              <a:solidFill>
                <a:srgbClr val="FF0000"/>
              </a:solidFill>
            </a:rPr>
            <a:t>　観測情報⇒水位⇒市区町村を選択で「美作市」を選択</a:t>
          </a:r>
          <a:endParaRPr kumimoji="1" lang="en-US" altLang="ja-JP" sz="1200">
            <a:solidFill>
              <a:srgbClr val="FF0000"/>
            </a:solidFill>
          </a:endParaRPr>
        </a:p>
        <a:p>
          <a:endParaRPr kumimoji="1" lang="en-US" altLang="ja-JP" sz="1200">
            <a:solidFill>
              <a:srgbClr val="FF0000"/>
            </a:solidFill>
          </a:endParaRPr>
        </a:p>
      </xdr:txBody>
    </xdr:sp>
    <xdr:clientData/>
  </xdr:twoCellAnchor>
  <xdr:twoCellAnchor>
    <xdr:from>
      <xdr:col>10</xdr:col>
      <xdr:colOff>244927</xdr:colOff>
      <xdr:row>194</xdr:row>
      <xdr:rowOff>13608</xdr:rowOff>
    </xdr:from>
    <xdr:to>
      <xdr:col>11</xdr:col>
      <xdr:colOff>121413</xdr:colOff>
      <xdr:row>199</xdr:row>
      <xdr:rowOff>46591</xdr:rowOff>
    </xdr:to>
    <xdr:sp macro="" textlink="">
      <xdr:nvSpPr>
        <xdr:cNvPr id="226" name="左矢印 225"/>
        <xdr:cNvSpPr/>
      </xdr:nvSpPr>
      <xdr:spPr>
        <a:xfrm>
          <a:off x="9089570" y="34140322"/>
          <a:ext cx="556843" cy="1053519"/>
        </a:xfrm>
        <a:prstGeom prst="leftArrow">
          <a:avLst>
            <a:gd name="adj1" fmla="val 50000"/>
            <a:gd name="adj2" fmla="val 62209"/>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95249</xdr:colOff>
      <xdr:row>340</xdr:row>
      <xdr:rowOff>149679</xdr:rowOff>
    </xdr:from>
    <xdr:to>
      <xdr:col>10</xdr:col>
      <xdr:colOff>571499</xdr:colOff>
      <xdr:row>344</xdr:row>
      <xdr:rowOff>187780</xdr:rowOff>
    </xdr:to>
    <xdr:sp macro="" textlink="">
      <xdr:nvSpPr>
        <xdr:cNvPr id="225" name="左矢印 224"/>
        <xdr:cNvSpPr/>
      </xdr:nvSpPr>
      <xdr:spPr>
        <a:xfrm>
          <a:off x="8939892" y="59177465"/>
          <a:ext cx="476250" cy="66402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47713</xdr:colOff>
      <xdr:row>13</xdr:row>
      <xdr:rowOff>9279</xdr:rowOff>
    </xdr:from>
    <xdr:to>
      <xdr:col>6</xdr:col>
      <xdr:colOff>538527</xdr:colOff>
      <xdr:row>19</xdr:row>
      <xdr:rowOff>22412</xdr:rowOff>
    </xdr:to>
    <xdr:pic>
      <xdr:nvPicPr>
        <xdr:cNvPr id="2" name="図 1"/>
        <xdr:cNvPicPr>
          <a:picLocks noChangeAspect="1"/>
        </xdr:cNvPicPr>
      </xdr:nvPicPr>
      <xdr:blipFill rotWithShape="1">
        <a:blip xmlns:r="http://schemas.openxmlformats.org/officeDocument/2006/relationships" r:embed="rId1">
          <a:clrChange>
            <a:clrFrom>
              <a:srgbClr val="FFFFFF"/>
            </a:clrFrom>
            <a:clrTo>
              <a:srgbClr val="FFFFFF">
                <a:alpha val="0"/>
              </a:srgbClr>
            </a:clrTo>
          </a:clrChange>
        </a:blip>
        <a:srcRect l="37482" r="1"/>
        <a:stretch/>
      </xdr:blipFill>
      <xdr:spPr>
        <a:xfrm>
          <a:off x="2790913" y="3304929"/>
          <a:ext cx="1862414" cy="1899083"/>
        </a:xfrm>
        <a:prstGeom prst="rect">
          <a:avLst/>
        </a:prstGeom>
        <a:ln w="12700">
          <a:solidFill>
            <a:schemeClr val="tx1"/>
          </a:solidFill>
        </a:ln>
      </xdr:spPr>
    </xdr:pic>
    <xdr:clientData/>
  </xdr:twoCellAnchor>
  <xdr:oneCellAnchor>
    <xdr:from>
      <xdr:col>6</xdr:col>
      <xdr:colOff>608514</xdr:colOff>
      <xdr:row>12</xdr:row>
      <xdr:rowOff>159148</xdr:rowOff>
    </xdr:from>
    <xdr:ext cx="904281" cy="1219175"/>
    <xdr:sp macro="" textlink="">
      <xdr:nvSpPr>
        <xdr:cNvPr id="3" name="四角形吹き出し 2"/>
        <xdr:cNvSpPr/>
      </xdr:nvSpPr>
      <xdr:spPr bwMode="auto">
        <a:xfrm>
          <a:off x="4709867" y="3207148"/>
          <a:ext cx="904281" cy="1219175"/>
        </a:xfrm>
        <a:prstGeom prst="wedgeRectCallout">
          <a:avLst>
            <a:gd name="adj1" fmla="val -94437"/>
            <a:gd name="adj2" fmla="val 18602"/>
          </a:avLst>
        </a:prstGeom>
        <a:solidFill>
          <a:schemeClr val="accent2">
            <a:lumMod val="20000"/>
            <a:lumOff val="80000"/>
          </a:schemeClr>
        </a:solidFill>
        <a:ln w="12700" cap="flat">
          <a:solidFill>
            <a:schemeClr val="tx1"/>
          </a:solidFill>
          <a:prstDash val="solid"/>
          <a:round/>
          <a:headEnd type="none"/>
          <a:tailEnd type="arrow"/>
        </a:ln>
      </xdr:spPr>
      <xdr:txBody>
        <a:bodyPr rot="0" spcFirstLastPara="0" vertOverflow="clip" horzOverflow="clip" vert="horz" wrap="square" lIns="91440" tIns="46800" rIns="91440" bIns="45720" numCol="1" spcCol="0" rtlCol="0" fromWordArt="0" anchor="t" anchorCtr="0" forceAA="0" compatLnSpc="1">
          <a:prstTxWarp prst="textNoShape">
            <a:avLst/>
          </a:prstTxWarp>
          <a:noAutofit/>
        </a:bodyPr>
        <a:lstStyle>
          <a:defPPr>
            <a:defRPr lang="ja-JP"/>
          </a:defPPr>
          <a:lvl1pPr marL="0" algn="l" defTabSz="1280160" rtl="0" eaLnBrk="1" latinLnBrk="0" hangingPunct="1">
            <a:defRPr kumimoji="1" sz="2520" kern="1200">
              <a:solidFill>
                <a:schemeClr val="tx1"/>
              </a:solidFill>
              <a:latin typeface="+mn-lt"/>
              <a:ea typeface="+mn-ea"/>
              <a:cs typeface="+mn-cs"/>
            </a:defRPr>
          </a:lvl1pPr>
          <a:lvl2pPr marL="640080" algn="l" defTabSz="1280160" rtl="0" eaLnBrk="1" latinLnBrk="0" hangingPunct="1">
            <a:defRPr kumimoji="1" sz="2520" kern="1200">
              <a:solidFill>
                <a:schemeClr val="tx1"/>
              </a:solidFill>
              <a:latin typeface="+mn-lt"/>
              <a:ea typeface="+mn-ea"/>
              <a:cs typeface="+mn-cs"/>
            </a:defRPr>
          </a:lvl2pPr>
          <a:lvl3pPr marL="1280160" algn="l" defTabSz="1280160" rtl="0" eaLnBrk="1" latinLnBrk="0" hangingPunct="1">
            <a:defRPr kumimoji="1" sz="2520" kern="1200">
              <a:solidFill>
                <a:schemeClr val="tx1"/>
              </a:solidFill>
              <a:latin typeface="+mn-lt"/>
              <a:ea typeface="+mn-ea"/>
              <a:cs typeface="+mn-cs"/>
            </a:defRPr>
          </a:lvl3pPr>
          <a:lvl4pPr marL="1920240" algn="l" defTabSz="1280160" rtl="0" eaLnBrk="1" latinLnBrk="0" hangingPunct="1">
            <a:defRPr kumimoji="1" sz="2520" kern="1200">
              <a:solidFill>
                <a:schemeClr val="tx1"/>
              </a:solidFill>
              <a:latin typeface="+mn-lt"/>
              <a:ea typeface="+mn-ea"/>
              <a:cs typeface="+mn-cs"/>
            </a:defRPr>
          </a:lvl4pPr>
          <a:lvl5pPr marL="2560320" algn="l" defTabSz="1280160" rtl="0" eaLnBrk="1" latinLnBrk="0" hangingPunct="1">
            <a:defRPr kumimoji="1" sz="2520" kern="1200">
              <a:solidFill>
                <a:schemeClr val="tx1"/>
              </a:solidFill>
              <a:latin typeface="+mn-lt"/>
              <a:ea typeface="+mn-ea"/>
              <a:cs typeface="+mn-cs"/>
            </a:defRPr>
          </a:lvl5pPr>
          <a:lvl6pPr marL="3200400" algn="l" defTabSz="1280160" rtl="0" eaLnBrk="1" latinLnBrk="0" hangingPunct="1">
            <a:defRPr kumimoji="1" sz="2520" kern="1200">
              <a:solidFill>
                <a:schemeClr val="tx1"/>
              </a:solidFill>
              <a:latin typeface="+mn-lt"/>
              <a:ea typeface="+mn-ea"/>
              <a:cs typeface="+mn-cs"/>
            </a:defRPr>
          </a:lvl6pPr>
          <a:lvl7pPr marL="3840480" algn="l" defTabSz="1280160" rtl="0" eaLnBrk="1" latinLnBrk="0" hangingPunct="1">
            <a:defRPr kumimoji="1" sz="2520" kern="1200">
              <a:solidFill>
                <a:schemeClr val="tx1"/>
              </a:solidFill>
              <a:latin typeface="+mn-lt"/>
              <a:ea typeface="+mn-ea"/>
              <a:cs typeface="+mn-cs"/>
            </a:defRPr>
          </a:lvl7pPr>
          <a:lvl8pPr marL="4480560" algn="l" defTabSz="1280160" rtl="0" eaLnBrk="1" latinLnBrk="0" hangingPunct="1">
            <a:defRPr kumimoji="1" sz="2520" kern="1200">
              <a:solidFill>
                <a:schemeClr val="tx1"/>
              </a:solidFill>
              <a:latin typeface="+mn-lt"/>
              <a:ea typeface="+mn-ea"/>
              <a:cs typeface="+mn-cs"/>
            </a:defRPr>
          </a:lvl8pPr>
          <a:lvl9pPr marL="5120640" algn="l" defTabSz="1280160" rtl="0" eaLnBrk="1" latinLnBrk="0" hangingPunct="1">
            <a:defRPr kumimoji="1" sz="2520" kern="1200">
              <a:solidFill>
                <a:schemeClr val="tx1"/>
              </a:solidFill>
              <a:latin typeface="+mn-lt"/>
              <a:ea typeface="+mn-ea"/>
              <a:cs typeface="+mn-cs"/>
            </a:defRPr>
          </a:lvl9pPr>
        </a:lstStyle>
        <a:p>
          <a:pPr defTabSz="914400" fontAlgn="base">
            <a:spcBef>
              <a:spcPct val="0"/>
            </a:spcBef>
            <a:spcAft>
              <a:spcPct val="0"/>
            </a:spcAft>
          </a:pPr>
          <a:r>
            <a:rPr kumimoji="1" lang="ja-JP" altLang="en-US" sz="1200">
              <a:latin typeface="+mn-ea"/>
            </a:rPr>
            <a:t>色を塗って浸水するイメージを確認してみましょう。</a:t>
          </a:r>
        </a:p>
      </xdr:txBody>
    </xdr:sp>
    <xdr:clientData/>
  </xdr:oneCellAnchor>
  <xdr:oneCellAnchor>
    <xdr:from>
      <xdr:col>0</xdr:col>
      <xdr:colOff>42422</xdr:colOff>
      <xdr:row>26</xdr:row>
      <xdr:rowOff>44824</xdr:rowOff>
    </xdr:from>
    <xdr:ext cx="5019435" cy="493661"/>
    <xdr:sp macro="" textlink="">
      <xdr:nvSpPr>
        <xdr:cNvPr id="4" name="四角形吹き出し 3"/>
        <xdr:cNvSpPr/>
      </xdr:nvSpPr>
      <xdr:spPr bwMode="auto">
        <a:xfrm>
          <a:off x="42422" y="7188574"/>
          <a:ext cx="5019435" cy="493661"/>
        </a:xfrm>
        <a:prstGeom prst="wedgeRectCallout">
          <a:avLst>
            <a:gd name="adj1" fmla="val -38846"/>
            <a:gd name="adj2" fmla="val -4304"/>
          </a:avLst>
        </a:prstGeom>
        <a:solidFill>
          <a:schemeClr val="accent2">
            <a:lumMod val="20000"/>
            <a:lumOff val="80000"/>
          </a:schemeClr>
        </a:solidFill>
        <a:ln w="12700" cap="flat">
          <a:solidFill>
            <a:schemeClr val="tx1"/>
          </a:solidFill>
          <a:prstDash val="solid"/>
          <a:round/>
          <a:headEnd type="none"/>
          <a:tailEnd type="arrow"/>
        </a:ln>
      </xdr:spPr>
      <xdr:txBody>
        <a:bodyPr rot="0" spcFirstLastPara="0" vertOverflow="clip" horzOverflow="clip" vert="horz" wrap="square" lIns="91440" tIns="46800" rIns="91440" bIns="45720" numCol="1" spcCol="0" rtlCol="0" fromWordArt="0" anchor="t" anchorCtr="0" forceAA="0" compatLnSpc="1">
          <a:prstTxWarp prst="textNoShape">
            <a:avLst/>
          </a:prstTxWarp>
          <a:noAutofit/>
        </a:bodyPr>
        <a:lstStyle>
          <a:defPPr>
            <a:defRPr lang="ja-JP"/>
          </a:defPPr>
          <a:lvl1pPr marL="0" algn="l" defTabSz="1280160" rtl="0" eaLnBrk="1" latinLnBrk="0" hangingPunct="1">
            <a:defRPr kumimoji="1" sz="2520" kern="1200">
              <a:solidFill>
                <a:schemeClr val="tx1"/>
              </a:solidFill>
              <a:latin typeface="+mn-lt"/>
              <a:ea typeface="+mn-ea"/>
              <a:cs typeface="+mn-cs"/>
            </a:defRPr>
          </a:lvl1pPr>
          <a:lvl2pPr marL="640080" algn="l" defTabSz="1280160" rtl="0" eaLnBrk="1" latinLnBrk="0" hangingPunct="1">
            <a:defRPr kumimoji="1" sz="2520" kern="1200">
              <a:solidFill>
                <a:schemeClr val="tx1"/>
              </a:solidFill>
              <a:latin typeface="+mn-lt"/>
              <a:ea typeface="+mn-ea"/>
              <a:cs typeface="+mn-cs"/>
            </a:defRPr>
          </a:lvl2pPr>
          <a:lvl3pPr marL="1280160" algn="l" defTabSz="1280160" rtl="0" eaLnBrk="1" latinLnBrk="0" hangingPunct="1">
            <a:defRPr kumimoji="1" sz="2520" kern="1200">
              <a:solidFill>
                <a:schemeClr val="tx1"/>
              </a:solidFill>
              <a:latin typeface="+mn-lt"/>
              <a:ea typeface="+mn-ea"/>
              <a:cs typeface="+mn-cs"/>
            </a:defRPr>
          </a:lvl3pPr>
          <a:lvl4pPr marL="1920240" algn="l" defTabSz="1280160" rtl="0" eaLnBrk="1" latinLnBrk="0" hangingPunct="1">
            <a:defRPr kumimoji="1" sz="2520" kern="1200">
              <a:solidFill>
                <a:schemeClr val="tx1"/>
              </a:solidFill>
              <a:latin typeface="+mn-lt"/>
              <a:ea typeface="+mn-ea"/>
              <a:cs typeface="+mn-cs"/>
            </a:defRPr>
          </a:lvl4pPr>
          <a:lvl5pPr marL="2560320" algn="l" defTabSz="1280160" rtl="0" eaLnBrk="1" latinLnBrk="0" hangingPunct="1">
            <a:defRPr kumimoji="1" sz="2520" kern="1200">
              <a:solidFill>
                <a:schemeClr val="tx1"/>
              </a:solidFill>
              <a:latin typeface="+mn-lt"/>
              <a:ea typeface="+mn-ea"/>
              <a:cs typeface="+mn-cs"/>
            </a:defRPr>
          </a:lvl5pPr>
          <a:lvl6pPr marL="3200400" algn="l" defTabSz="1280160" rtl="0" eaLnBrk="1" latinLnBrk="0" hangingPunct="1">
            <a:defRPr kumimoji="1" sz="2520" kern="1200">
              <a:solidFill>
                <a:schemeClr val="tx1"/>
              </a:solidFill>
              <a:latin typeface="+mn-lt"/>
              <a:ea typeface="+mn-ea"/>
              <a:cs typeface="+mn-cs"/>
            </a:defRPr>
          </a:lvl6pPr>
          <a:lvl7pPr marL="3840480" algn="l" defTabSz="1280160" rtl="0" eaLnBrk="1" latinLnBrk="0" hangingPunct="1">
            <a:defRPr kumimoji="1" sz="2520" kern="1200">
              <a:solidFill>
                <a:schemeClr val="tx1"/>
              </a:solidFill>
              <a:latin typeface="+mn-lt"/>
              <a:ea typeface="+mn-ea"/>
              <a:cs typeface="+mn-cs"/>
            </a:defRPr>
          </a:lvl7pPr>
          <a:lvl8pPr marL="4480560" algn="l" defTabSz="1280160" rtl="0" eaLnBrk="1" latinLnBrk="0" hangingPunct="1">
            <a:defRPr kumimoji="1" sz="2520" kern="1200">
              <a:solidFill>
                <a:schemeClr val="tx1"/>
              </a:solidFill>
              <a:latin typeface="+mn-lt"/>
              <a:ea typeface="+mn-ea"/>
              <a:cs typeface="+mn-cs"/>
            </a:defRPr>
          </a:lvl8pPr>
          <a:lvl9pPr marL="5120640" algn="l" defTabSz="1280160" rtl="0" eaLnBrk="1" latinLnBrk="0" hangingPunct="1">
            <a:defRPr kumimoji="1" sz="2520" kern="1200">
              <a:solidFill>
                <a:schemeClr val="tx1"/>
              </a:solidFill>
              <a:latin typeface="+mn-lt"/>
              <a:ea typeface="+mn-ea"/>
              <a:cs typeface="+mn-cs"/>
            </a:defRPr>
          </a:lvl9pPr>
        </a:lstStyle>
        <a:p>
          <a:pPr defTabSz="914400" fontAlgn="base">
            <a:spcBef>
              <a:spcPct val="0"/>
            </a:spcBef>
            <a:spcAft>
              <a:spcPct val="0"/>
            </a:spcAft>
          </a:pPr>
          <a:r>
            <a:rPr lang="ja-JP" altLang="en-US" sz="1200">
              <a:latin typeface="+mn-ea"/>
            </a:rPr>
            <a:t>浸水想定区域外か上層階に避難が可能な避難場所、土砂災害警戒区域外の避難場所を選定しましょう。</a:t>
          </a:r>
          <a:endParaRPr kumimoji="1" lang="ja-JP" altLang="en-US" sz="1200">
            <a:latin typeface="+mn-ea"/>
          </a:endParaRPr>
        </a:p>
      </xdr:txBody>
    </xdr:sp>
    <xdr:clientData/>
  </xdr:oneCellAnchor>
  <xdr:oneCellAnchor>
    <xdr:from>
      <xdr:col>0</xdr:col>
      <xdr:colOff>42422</xdr:colOff>
      <xdr:row>29</xdr:row>
      <xdr:rowOff>280145</xdr:rowOff>
    </xdr:from>
    <xdr:ext cx="1627254" cy="1916207"/>
    <xdr:sp macro="" textlink="">
      <xdr:nvSpPr>
        <xdr:cNvPr id="5" name="四角形吹き出し 4"/>
        <xdr:cNvSpPr/>
      </xdr:nvSpPr>
      <xdr:spPr bwMode="auto">
        <a:xfrm>
          <a:off x="42422" y="8252570"/>
          <a:ext cx="1627254" cy="1916207"/>
        </a:xfrm>
        <a:prstGeom prst="wedgeRectCallout">
          <a:avLst>
            <a:gd name="adj1" fmla="val 26854"/>
            <a:gd name="adj2" fmla="val -2830"/>
          </a:avLst>
        </a:prstGeom>
        <a:solidFill>
          <a:schemeClr val="accent2">
            <a:lumMod val="20000"/>
            <a:lumOff val="80000"/>
          </a:schemeClr>
        </a:solidFill>
        <a:ln w="12700" cap="flat">
          <a:solidFill>
            <a:schemeClr val="tx1"/>
          </a:solidFill>
          <a:prstDash val="solid"/>
          <a:round/>
          <a:headEnd type="none"/>
          <a:tailEnd type="arrow"/>
        </a:ln>
      </xdr:spPr>
      <xdr:txBody>
        <a:bodyPr rot="0" spcFirstLastPara="0" vertOverflow="clip" horzOverflow="clip" vert="horz" wrap="square" lIns="91440" tIns="46800" rIns="91440" bIns="45720" numCol="1" spcCol="0" rtlCol="0" fromWordArt="0" anchor="t" anchorCtr="0" forceAA="0" compatLnSpc="1">
          <a:prstTxWarp prst="textNoShape">
            <a:avLst/>
          </a:prstTxWarp>
          <a:noAutofit/>
        </a:bodyPr>
        <a:lstStyle>
          <a:defPPr>
            <a:defRPr lang="ja-JP"/>
          </a:defPPr>
          <a:lvl1pPr marL="0" algn="l" defTabSz="1280160" rtl="0" eaLnBrk="1" latinLnBrk="0" hangingPunct="1">
            <a:defRPr kumimoji="1" sz="2520" kern="1200">
              <a:solidFill>
                <a:schemeClr val="tx1"/>
              </a:solidFill>
              <a:latin typeface="+mn-lt"/>
              <a:ea typeface="+mn-ea"/>
              <a:cs typeface="+mn-cs"/>
            </a:defRPr>
          </a:lvl1pPr>
          <a:lvl2pPr marL="640080" algn="l" defTabSz="1280160" rtl="0" eaLnBrk="1" latinLnBrk="0" hangingPunct="1">
            <a:defRPr kumimoji="1" sz="2520" kern="1200">
              <a:solidFill>
                <a:schemeClr val="tx1"/>
              </a:solidFill>
              <a:latin typeface="+mn-lt"/>
              <a:ea typeface="+mn-ea"/>
              <a:cs typeface="+mn-cs"/>
            </a:defRPr>
          </a:lvl2pPr>
          <a:lvl3pPr marL="1280160" algn="l" defTabSz="1280160" rtl="0" eaLnBrk="1" latinLnBrk="0" hangingPunct="1">
            <a:defRPr kumimoji="1" sz="2520" kern="1200">
              <a:solidFill>
                <a:schemeClr val="tx1"/>
              </a:solidFill>
              <a:latin typeface="+mn-lt"/>
              <a:ea typeface="+mn-ea"/>
              <a:cs typeface="+mn-cs"/>
            </a:defRPr>
          </a:lvl3pPr>
          <a:lvl4pPr marL="1920240" algn="l" defTabSz="1280160" rtl="0" eaLnBrk="1" latinLnBrk="0" hangingPunct="1">
            <a:defRPr kumimoji="1" sz="2520" kern="1200">
              <a:solidFill>
                <a:schemeClr val="tx1"/>
              </a:solidFill>
              <a:latin typeface="+mn-lt"/>
              <a:ea typeface="+mn-ea"/>
              <a:cs typeface="+mn-cs"/>
            </a:defRPr>
          </a:lvl4pPr>
          <a:lvl5pPr marL="2560320" algn="l" defTabSz="1280160" rtl="0" eaLnBrk="1" latinLnBrk="0" hangingPunct="1">
            <a:defRPr kumimoji="1" sz="2520" kern="1200">
              <a:solidFill>
                <a:schemeClr val="tx1"/>
              </a:solidFill>
              <a:latin typeface="+mn-lt"/>
              <a:ea typeface="+mn-ea"/>
              <a:cs typeface="+mn-cs"/>
            </a:defRPr>
          </a:lvl5pPr>
          <a:lvl6pPr marL="3200400" algn="l" defTabSz="1280160" rtl="0" eaLnBrk="1" latinLnBrk="0" hangingPunct="1">
            <a:defRPr kumimoji="1" sz="2520" kern="1200">
              <a:solidFill>
                <a:schemeClr val="tx1"/>
              </a:solidFill>
              <a:latin typeface="+mn-lt"/>
              <a:ea typeface="+mn-ea"/>
              <a:cs typeface="+mn-cs"/>
            </a:defRPr>
          </a:lvl6pPr>
          <a:lvl7pPr marL="3840480" algn="l" defTabSz="1280160" rtl="0" eaLnBrk="1" latinLnBrk="0" hangingPunct="1">
            <a:defRPr kumimoji="1" sz="2520" kern="1200">
              <a:solidFill>
                <a:schemeClr val="tx1"/>
              </a:solidFill>
              <a:latin typeface="+mn-lt"/>
              <a:ea typeface="+mn-ea"/>
              <a:cs typeface="+mn-cs"/>
            </a:defRPr>
          </a:lvl7pPr>
          <a:lvl8pPr marL="4480560" algn="l" defTabSz="1280160" rtl="0" eaLnBrk="1" latinLnBrk="0" hangingPunct="1">
            <a:defRPr kumimoji="1" sz="2520" kern="1200">
              <a:solidFill>
                <a:schemeClr val="tx1"/>
              </a:solidFill>
              <a:latin typeface="+mn-lt"/>
              <a:ea typeface="+mn-ea"/>
              <a:cs typeface="+mn-cs"/>
            </a:defRPr>
          </a:lvl8pPr>
          <a:lvl9pPr marL="5120640" algn="l" defTabSz="1280160" rtl="0" eaLnBrk="1" latinLnBrk="0" hangingPunct="1">
            <a:defRPr kumimoji="1" sz="2520" kern="1200">
              <a:solidFill>
                <a:schemeClr val="tx1"/>
              </a:solidFill>
              <a:latin typeface="+mn-lt"/>
              <a:ea typeface="+mn-ea"/>
              <a:cs typeface="+mn-cs"/>
            </a:defRPr>
          </a:lvl9pPr>
        </a:lstStyle>
        <a:p>
          <a:pPr defTabSz="914400" fontAlgn="base">
            <a:spcBef>
              <a:spcPct val="0"/>
            </a:spcBef>
            <a:spcAft>
              <a:spcPct val="0"/>
            </a:spcAft>
          </a:pPr>
          <a:r>
            <a:rPr lang="ja-JP" altLang="en-US" sz="1200">
              <a:latin typeface="+mn-ea"/>
            </a:rPr>
            <a:t>避難経路上の安全性（土砂災害危険個所やアンダーパス、浸水実績等）を確認しましょう。</a:t>
          </a:r>
        </a:p>
        <a:p>
          <a:pPr defTabSz="914400" fontAlgn="base">
            <a:spcBef>
              <a:spcPct val="0"/>
            </a:spcBef>
            <a:spcAft>
              <a:spcPct val="0"/>
            </a:spcAft>
          </a:pPr>
          <a:r>
            <a:rPr kumimoji="1" lang="ja-JP" altLang="en-US" sz="1200">
              <a:latin typeface="+mn-ea"/>
            </a:rPr>
            <a:t>屋内安全確保の場合は、上層階への避難経路を記入しましょう。</a:t>
          </a:r>
        </a:p>
      </xdr:txBody>
    </xdr:sp>
    <xdr:clientData/>
  </xdr:oneCellAnchor>
  <xdr:twoCellAnchor editAs="oneCell">
    <xdr:from>
      <xdr:col>2</xdr:col>
      <xdr:colOff>470647</xdr:colOff>
      <xdr:row>29</xdr:row>
      <xdr:rowOff>268943</xdr:rowOff>
    </xdr:from>
    <xdr:to>
      <xdr:col>8</xdr:col>
      <xdr:colOff>89647</xdr:colOff>
      <xdr:row>38</xdr:row>
      <xdr:rowOff>224118</xdr:rowOff>
    </xdr:to>
    <xdr:pic>
      <xdr:nvPicPr>
        <xdr:cNvPr id="6" name="図 5"/>
        <xdr:cNvPicPr>
          <a:picLocks noChangeAspect="1"/>
        </xdr:cNvPicPr>
      </xdr:nvPicPr>
      <xdr:blipFill>
        <a:blip xmlns:r="http://schemas.openxmlformats.org/officeDocument/2006/relationships" r:embed="rId2"/>
        <a:stretch>
          <a:fillRect/>
        </a:stretch>
      </xdr:blipFill>
      <xdr:spPr>
        <a:xfrm>
          <a:off x="1842247" y="8241368"/>
          <a:ext cx="3733800" cy="2441200"/>
        </a:xfrm>
        <a:prstGeom prst="rect">
          <a:avLst/>
        </a:prstGeom>
      </xdr:spPr>
    </xdr:pic>
    <xdr:clientData/>
  </xdr:twoCellAnchor>
  <xdr:twoCellAnchor>
    <xdr:from>
      <xdr:col>9</xdr:col>
      <xdr:colOff>802822</xdr:colOff>
      <xdr:row>5</xdr:row>
      <xdr:rowOff>145676</xdr:rowOff>
    </xdr:from>
    <xdr:to>
      <xdr:col>22</xdr:col>
      <xdr:colOff>367393</xdr:colOff>
      <xdr:row>18</xdr:row>
      <xdr:rowOff>292547</xdr:rowOff>
    </xdr:to>
    <xdr:sp macro="" textlink="">
      <xdr:nvSpPr>
        <xdr:cNvPr id="7" name="正方形/長方形 6"/>
        <xdr:cNvSpPr/>
      </xdr:nvSpPr>
      <xdr:spPr bwMode="auto">
        <a:xfrm>
          <a:off x="6495410" y="1154205"/>
          <a:ext cx="8406012" cy="3990489"/>
        </a:xfrm>
        <a:prstGeom prst="rect">
          <a:avLst/>
        </a:prstGeom>
        <a:noFill/>
        <a:ln w="12700" cap="flat">
          <a:noFill/>
          <a:prstDash val="solid"/>
          <a:round/>
          <a:headEnd type="none"/>
          <a:tailEnd type="arrow"/>
        </a:ln>
      </xdr:spPr>
      <xdr:txBody>
        <a:bodyPr rot="0" spcFirstLastPara="0" vert="horz" wrap="square" lIns="91440" tIns="46800" rIns="91440" bIns="45720" numCol="1" spcCol="0" rtlCol="0" fromWordArt="0" anchor="t" anchorCtr="0" forceAA="0" compatLnSpc="1">
          <a:prstTxWarp prst="textNoShape">
            <a:avLst/>
          </a:prstTxWarp>
          <a:noAutofit/>
        </a:bodyPr>
        <a:lstStyle>
          <a:defPPr>
            <a:defRPr lang="ja-JP"/>
          </a:defPPr>
          <a:lvl1pPr marL="0" algn="l" defTabSz="1280160" rtl="0" eaLnBrk="1" latinLnBrk="0" hangingPunct="1">
            <a:defRPr kumimoji="1" sz="2520" kern="1200">
              <a:solidFill>
                <a:schemeClr val="tx1"/>
              </a:solidFill>
              <a:latin typeface="+mn-lt"/>
              <a:ea typeface="+mn-ea"/>
              <a:cs typeface="+mn-cs"/>
            </a:defRPr>
          </a:lvl1pPr>
          <a:lvl2pPr marL="640080" algn="l" defTabSz="1280160" rtl="0" eaLnBrk="1" latinLnBrk="0" hangingPunct="1">
            <a:defRPr kumimoji="1" sz="2520" kern="1200">
              <a:solidFill>
                <a:schemeClr val="tx1"/>
              </a:solidFill>
              <a:latin typeface="+mn-lt"/>
              <a:ea typeface="+mn-ea"/>
              <a:cs typeface="+mn-cs"/>
            </a:defRPr>
          </a:lvl2pPr>
          <a:lvl3pPr marL="1280160" algn="l" defTabSz="1280160" rtl="0" eaLnBrk="1" latinLnBrk="0" hangingPunct="1">
            <a:defRPr kumimoji="1" sz="2520" kern="1200">
              <a:solidFill>
                <a:schemeClr val="tx1"/>
              </a:solidFill>
              <a:latin typeface="+mn-lt"/>
              <a:ea typeface="+mn-ea"/>
              <a:cs typeface="+mn-cs"/>
            </a:defRPr>
          </a:lvl3pPr>
          <a:lvl4pPr marL="1920240" algn="l" defTabSz="1280160" rtl="0" eaLnBrk="1" latinLnBrk="0" hangingPunct="1">
            <a:defRPr kumimoji="1" sz="2520" kern="1200">
              <a:solidFill>
                <a:schemeClr val="tx1"/>
              </a:solidFill>
              <a:latin typeface="+mn-lt"/>
              <a:ea typeface="+mn-ea"/>
              <a:cs typeface="+mn-cs"/>
            </a:defRPr>
          </a:lvl4pPr>
          <a:lvl5pPr marL="2560320" algn="l" defTabSz="1280160" rtl="0" eaLnBrk="1" latinLnBrk="0" hangingPunct="1">
            <a:defRPr kumimoji="1" sz="2520" kern="1200">
              <a:solidFill>
                <a:schemeClr val="tx1"/>
              </a:solidFill>
              <a:latin typeface="+mn-lt"/>
              <a:ea typeface="+mn-ea"/>
              <a:cs typeface="+mn-cs"/>
            </a:defRPr>
          </a:lvl5pPr>
          <a:lvl6pPr marL="3200400" algn="l" defTabSz="1280160" rtl="0" eaLnBrk="1" latinLnBrk="0" hangingPunct="1">
            <a:defRPr kumimoji="1" sz="2520" kern="1200">
              <a:solidFill>
                <a:schemeClr val="tx1"/>
              </a:solidFill>
              <a:latin typeface="+mn-lt"/>
              <a:ea typeface="+mn-ea"/>
              <a:cs typeface="+mn-cs"/>
            </a:defRPr>
          </a:lvl6pPr>
          <a:lvl7pPr marL="3840480" algn="l" defTabSz="1280160" rtl="0" eaLnBrk="1" latinLnBrk="0" hangingPunct="1">
            <a:defRPr kumimoji="1" sz="2520" kern="1200">
              <a:solidFill>
                <a:schemeClr val="tx1"/>
              </a:solidFill>
              <a:latin typeface="+mn-lt"/>
              <a:ea typeface="+mn-ea"/>
              <a:cs typeface="+mn-cs"/>
            </a:defRPr>
          </a:lvl7pPr>
          <a:lvl8pPr marL="4480560" algn="l" defTabSz="1280160" rtl="0" eaLnBrk="1" latinLnBrk="0" hangingPunct="1">
            <a:defRPr kumimoji="1" sz="2520" kern="1200">
              <a:solidFill>
                <a:schemeClr val="tx1"/>
              </a:solidFill>
              <a:latin typeface="+mn-lt"/>
              <a:ea typeface="+mn-ea"/>
              <a:cs typeface="+mn-cs"/>
            </a:defRPr>
          </a:lvl8pPr>
          <a:lvl9pPr marL="5120640" algn="l" defTabSz="1280160" rtl="0" eaLnBrk="1" latinLnBrk="0" hangingPunct="1">
            <a:defRPr kumimoji="1" sz="2520" kern="1200">
              <a:solidFill>
                <a:schemeClr val="tx1"/>
              </a:solidFill>
              <a:latin typeface="+mn-lt"/>
              <a:ea typeface="+mn-ea"/>
              <a:cs typeface="+mn-cs"/>
            </a:defRPr>
          </a:lvl9pPr>
        </a:lstStyle>
        <a:p>
          <a:pPr algn="ctr" defTabSz="914400" fontAlgn="base">
            <a:spcBef>
              <a:spcPct val="0"/>
            </a:spcBef>
            <a:spcAft>
              <a:spcPct val="0"/>
            </a:spcAft>
          </a:pPr>
          <a:r>
            <a:rPr lang="ja-JP" altLang="en-US" sz="1800" b="1">
              <a:latin typeface="Times New Roman" pitchFamily="18" charset="0"/>
              <a:ea typeface="ＭＳ Ｐゴシック" pitchFamily="50" charset="-128"/>
            </a:rPr>
            <a:t>検討を始めるための準備</a:t>
          </a:r>
          <a:endParaRPr lang="en-US" altLang="ja-JP" sz="1800" b="1">
            <a:latin typeface="Times New Roman" pitchFamily="18" charset="0"/>
            <a:ea typeface="ＭＳ Ｐゴシック" pitchFamily="50" charset="-128"/>
          </a:endParaRPr>
        </a:p>
        <a:p>
          <a:pPr algn="ctr" defTabSz="914400" fontAlgn="base">
            <a:spcBef>
              <a:spcPct val="0"/>
            </a:spcBef>
            <a:spcAft>
              <a:spcPct val="0"/>
            </a:spcAft>
          </a:pPr>
          <a:r>
            <a:rPr lang="ja-JP" altLang="en-US" sz="1800" b="1">
              <a:latin typeface="Times New Roman" pitchFamily="18" charset="0"/>
              <a:ea typeface="ＭＳ Ｐゴシック" pitchFamily="50" charset="-128"/>
            </a:rPr>
            <a:t>施設のハザードを確認するために、ハザードマップ等を入手します。</a:t>
          </a:r>
          <a:endParaRPr lang="en-US" altLang="ja-JP" sz="1800" b="1">
            <a:latin typeface="Times New Roman" pitchFamily="18" charset="0"/>
            <a:ea typeface="ＭＳ Ｐゴシック" pitchFamily="50" charset="-128"/>
          </a:endParaRPr>
        </a:p>
        <a:p>
          <a:pPr defTabSz="914400" fontAlgn="base">
            <a:spcBef>
              <a:spcPct val="0"/>
            </a:spcBef>
            <a:spcAft>
              <a:spcPct val="0"/>
            </a:spcAft>
          </a:pPr>
          <a:r>
            <a:rPr lang="ja-JP" altLang="en-US" sz="1600" b="1">
              <a:latin typeface="Times New Roman" pitchFamily="18" charset="0"/>
              <a:ea typeface="ＭＳ Ｐゴシック" pitchFamily="50" charset="-128"/>
            </a:rPr>
            <a:t>（手書きで作成する場合）</a:t>
          </a:r>
          <a:endParaRPr lang="en-US" altLang="ja-JP" sz="1600" b="1">
            <a:latin typeface="Times New Roman" pitchFamily="18" charset="0"/>
            <a:ea typeface="ＭＳ Ｐゴシック" pitchFamily="50" charset="-128"/>
          </a:endParaRPr>
        </a:p>
        <a:p>
          <a:pPr marL="342900" indent="-342900" defTabSz="914400" fontAlgn="base">
            <a:spcBef>
              <a:spcPct val="0"/>
            </a:spcBef>
            <a:spcAft>
              <a:spcPct val="0"/>
            </a:spcAft>
            <a:buFont typeface="Wingdings" panose="05000000000000000000" pitchFamily="2" charset="2"/>
            <a:buChar char="ü"/>
          </a:pPr>
          <a:r>
            <a:rPr lang="ja-JP" altLang="en-US" sz="1400">
              <a:latin typeface="Times New Roman" pitchFamily="18" charset="0"/>
              <a:ea typeface="ＭＳ Ｐゴシック" pitchFamily="50" charset="-128"/>
            </a:rPr>
            <a:t>市町村から配布されたハザードマップをお持ちの方はマップを用意してください。</a:t>
          </a:r>
          <a:endParaRPr lang="en-US" altLang="ja-JP" sz="1400">
            <a:latin typeface="Times New Roman" pitchFamily="18" charset="0"/>
            <a:ea typeface="ＭＳ Ｐゴシック" pitchFamily="50" charset="-128"/>
          </a:endParaRPr>
        </a:p>
        <a:p>
          <a:pPr marL="342900" indent="-342900" defTabSz="914400" fontAlgn="base">
            <a:spcBef>
              <a:spcPct val="0"/>
            </a:spcBef>
            <a:spcAft>
              <a:spcPct val="0"/>
            </a:spcAft>
            <a:buFont typeface="Wingdings" panose="05000000000000000000" pitchFamily="2" charset="2"/>
            <a:buChar char="ü"/>
          </a:pPr>
          <a:r>
            <a:rPr lang="ja-JP" altLang="en-US" sz="1400">
              <a:latin typeface="Times New Roman" pitchFamily="18" charset="0"/>
              <a:ea typeface="ＭＳ Ｐゴシック" pitchFamily="50" charset="-128"/>
            </a:rPr>
            <a:t>マップをカラーコピーする、もしくは市販の地図等を準備してください。</a:t>
          </a:r>
          <a:endParaRPr lang="en-US" altLang="ja-JP" sz="1400">
            <a:latin typeface="Times New Roman" pitchFamily="18" charset="0"/>
            <a:ea typeface="ＭＳ Ｐゴシック" pitchFamily="50" charset="-128"/>
          </a:endParaRPr>
        </a:p>
        <a:p>
          <a:pPr defTabSz="914400" fontAlgn="base">
            <a:spcBef>
              <a:spcPct val="0"/>
            </a:spcBef>
            <a:spcAft>
              <a:spcPct val="0"/>
            </a:spcAft>
          </a:pPr>
          <a:r>
            <a:rPr lang="ja-JP" altLang="en-US" sz="1600" b="1">
              <a:latin typeface="Times New Roman" pitchFamily="18" charset="0"/>
              <a:ea typeface="ＭＳ Ｐゴシック" pitchFamily="50" charset="-128"/>
            </a:rPr>
            <a:t>（パソコンで作成する場合）</a:t>
          </a:r>
          <a:r>
            <a:rPr lang="ja-JP" altLang="en-US" sz="1600">
              <a:latin typeface="Times New Roman" pitchFamily="18" charset="0"/>
              <a:ea typeface="ＭＳ Ｐゴシック" pitchFamily="50" charset="-128"/>
            </a:rPr>
            <a:t>　</a:t>
          </a:r>
          <a:endParaRPr lang="en-US" altLang="ja-JP" sz="1600">
            <a:latin typeface="Times New Roman" pitchFamily="18" charset="0"/>
            <a:ea typeface="ＭＳ Ｐゴシック" pitchFamily="50" charset="-128"/>
          </a:endParaRPr>
        </a:p>
        <a:p>
          <a:pPr marL="342900" indent="-342900" defTabSz="914400" fontAlgn="base">
            <a:spcBef>
              <a:spcPct val="0"/>
            </a:spcBef>
            <a:spcAft>
              <a:spcPct val="0"/>
            </a:spcAft>
            <a:buFont typeface="Wingdings" panose="05000000000000000000" pitchFamily="2" charset="2"/>
            <a:buChar char="ü"/>
          </a:pPr>
          <a:r>
            <a:rPr lang="ja-JP" altLang="en-US" sz="1400">
              <a:latin typeface="Times New Roman" pitchFamily="18" charset="0"/>
              <a:ea typeface="ＭＳ Ｐゴシック" pitchFamily="50" charset="-128"/>
            </a:rPr>
            <a:t>パソコン・プリンターを使用する方は、「国土交通省ハザードマップポータルサイト」を活用して、ハザードマップを入手できます。</a:t>
          </a:r>
        </a:p>
        <a:p>
          <a:pPr marL="342900" indent="-342900" defTabSz="914400" fontAlgn="base">
            <a:spcBef>
              <a:spcPct val="0"/>
            </a:spcBef>
            <a:spcAft>
              <a:spcPct val="0"/>
            </a:spcAft>
            <a:buFont typeface="Wingdings" panose="05000000000000000000" pitchFamily="2" charset="2"/>
            <a:buChar char="ü"/>
          </a:pPr>
          <a:r>
            <a:rPr lang="ja-JP" altLang="en-US" sz="1400">
              <a:latin typeface="Times New Roman" pitchFamily="18" charset="0"/>
              <a:ea typeface="ＭＳ Ｐゴシック" pitchFamily="50" charset="-128"/>
            </a:rPr>
            <a:t>「重ねるハザードマップ」の「場所を入力」に施設の住所を入力してください。</a:t>
          </a:r>
        </a:p>
        <a:p>
          <a:pPr defTabSz="914400" fontAlgn="base">
            <a:spcBef>
              <a:spcPct val="0"/>
            </a:spcBef>
            <a:spcAft>
              <a:spcPct val="0"/>
            </a:spcAft>
          </a:pPr>
          <a:r>
            <a:rPr lang="ja-JP" altLang="en-US" sz="1400">
              <a:latin typeface="Times New Roman" pitchFamily="18" charset="0"/>
              <a:ea typeface="ＭＳ Ｐゴシック" pitchFamily="50" charset="-128"/>
            </a:rPr>
            <a:t>　</a:t>
          </a:r>
          <a:r>
            <a:rPr kumimoji="1" lang="ja-JP" altLang="en-US" sz="1400">
              <a:latin typeface="Times New Roman" pitchFamily="18" charset="0"/>
              <a:ea typeface="ＭＳ Ｐゴシック" pitchFamily="50" charset="-128"/>
            </a:rPr>
            <a:t>（洪水浸水想定区域図、土砂災害警戒区域等を重ねて表示することができます。）</a:t>
          </a:r>
          <a:endParaRPr kumimoji="1" lang="en-US" altLang="ja-JP" sz="1400">
            <a:latin typeface="Times New Roman" pitchFamily="18" charset="0"/>
            <a:ea typeface="ＭＳ Ｐゴシック" pitchFamily="50" charset="-128"/>
          </a:endParaRPr>
        </a:p>
        <a:p>
          <a:pPr marL="342900" indent="-342900" defTabSz="914400" fontAlgn="base">
            <a:spcBef>
              <a:spcPct val="0"/>
            </a:spcBef>
            <a:spcAft>
              <a:spcPct val="0"/>
            </a:spcAft>
            <a:buFont typeface="Wingdings" panose="05000000000000000000" pitchFamily="2" charset="2"/>
            <a:buChar char="ü"/>
          </a:pPr>
          <a:r>
            <a:rPr lang="ja-JP" altLang="en-US" sz="1400">
              <a:latin typeface="Times New Roman" pitchFamily="18" charset="0"/>
              <a:ea typeface="ＭＳ Ｐゴシック" pitchFamily="50" charset="-128"/>
            </a:rPr>
            <a:t>おかやま全県統合型</a:t>
          </a:r>
          <a:r>
            <a:rPr lang="en-US" altLang="ja-JP" sz="1400">
              <a:latin typeface="Times New Roman" pitchFamily="18" charset="0"/>
              <a:ea typeface="ＭＳ Ｐゴシック" pitchFamily="50" charset="-128"/>
            </a:rPr>
            <a:t>GIS</a:t>
          </a:r>
          <a:r>
            <a:rPr lang="ja-JP" altLang="en-US" sz="1400">
              <a:latin typeface="Times New Roman" pitchFamily="18" charset="0"/>
              <a:ea typeface="ＭＳ Ｐゴシック" pitchFamily="50" charset="-128"/>
            </a:rPr>
            <a:t>では、土砂災害警戒区域や指定緊急避難場所等を重ねて表示することができます。</a:t>
          </a:r>
          <a:endParaRPr lang="en-US" altLang="ja-JP" sz="1400">
            <a:latin typeface="Times New Roman" pitchFamily="18" charset="0"/>
            <a:ea typeface="ＭＳ Ｐゴシック" pitchFamily="50" charset="-128"/>
          </a:endParaRPr>
        </a:p>
        <a:p>
          <a:pPr defTabSz="914400" fontAlgn="base">
            <a:spcBef>
              <a:spcPct val="0"/>
            </a:spcBef>
            <a:spcAft>
              <a:spcPct val="0"/>
            </a:spcAft>
          </a:pPr>
          <a:r>
            <a:rPr kumimoji="1" lang="en-US" altLang="ja-JP" sz="1400">
              <a:latin typeface="Times New Roman" pitchFamily="18" charset="0"/>
              <a:ea typeface="ＭＳ Ｐゴシック" pitchFamily="50" charset="-128"/>
            </a:rPr>
            <a:t>※</a:t>
          </a:r>
          <a:r>
            <a:rPr kumimoji="1" lang="ja-JP" altLang="en-US" sz="1400">
              <a:latin typeface="Times New Roman" pitchFamily="18" charset="0"/>
              <a:ea typeface="ＭＳ Ｐゴシック" pitchFamily="50" charset="-128"/>
            </a:rPr>
            <a:t>危険箇所を通らないよう，最低でも２ルートは検討してください。</a:t>
          </a:r>
          <a:endParaRPr kumimoji="1" lang="en-US" altLang="ja-JP" sz="1400">
            <a:latin typeface="Times New Roman" pitchFamily="18" charset="0"/>
            <a:ea typeface="ＭＳ Ｐゴシック" pitchFamily="50" charset="-128"/>
          </a:endParaRPr>
        </a:p>
        <a:p>
          <a:pPr defTabSz="914400" fontAlgn="base">
            <a:spcBef>
              <a:spcPct val="0"/>
            </a:spcBef>
            <a:spcAft>
              <a:spcPct val="0"/>
            </a:spcAft>
          </a:pPr>
          <a:r>
            <a:rPr kumimoji="1" lang="en-US" altLang="ja-JP" sz="1400">
              <a:latin typeface="Times New Roman" pitchFamily="18" charset="0"/>
              <a:ea typeface="ＭＳ Ｐゴシック" pitchFamily="50" charset="-128"/>
            </a:rPr>
            <a:t>※</a:t>
          </a:r>
          <a:r>
            <a:rPr lang="ja-JP" altLang="en-US" sz="1400">
              <a:latin typeface="Times New Roman" pitchFamily="18" charset="0"/>
              <a:ea typeface="ＭＳ Ｐゴシック" pitchFamily="50" charset="-128"/>
            </a:rPr>
            <a:t>施設内で屋内安全確保を行う場合は、施設平面図を用意してください。</a:t>
          </a:r>
        </a:p>
      </xdr:txBody>
    </xdr:sp>
    <xdr:clientData/>
  </xdr:twoCellAnchor>
  <xdr:twoCellAnchor>
    <xdr:from>
      <xdr:col>3</xdr:col>
      <xdr:colOff>600075</xdr:colOff>
      <xdr:row>12</xdr:row>
      <xdr:rowOff>123263</xdr:rowOff>
    </xdr:from>
    <xdr:to>
      <xdr:col>6</xdr:col>
      <xdr:colOff>123824</xdr:colOff>
      <xdr:row>19</xdr:row>
      <xdr:rowOff>112057</xdr:rowOff>
    </xdr:to>
    <xdr:graphicFrame macro="">
      <xdr:nvGraphicFramePr>
        <xdr:cNvPr id="8"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20</xdr:col>
      <xdr:colOff>482654</xdr:colOff>
      <xdr:row>40</xdr:row>
      <xdr:rowOff>31216</xdr:rowOff>
    </xdr:from>
    <xdr:ext cx="1400736" cy="202892"/>
    <xdr:sp macro="" textlink="">
      <xdr:nvSpPr>
        <xdr:cNvPr id="9" name="角丸四角形 8"/>
        <xdr:cNvSpPr/>
      </xdr:nvSpPr>
      <xdr:spPr>
        <a:xfrm>
          <a:off x="13586333" y="10984966"/>
          <a:ext cx="1400736" cy="202892"/>
        </a:xfrm>
        <a:prstGeom prst="roundRect">
          <a:avLst/>
        </a:prstGeom>
        <a:solidFill>
          <a:srgbClr val="FF0000"/>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t">
          <a:spAutoFit/>
        </a:bodyPr>
        <a:lstStyle/>
        <a:p>
          <a:pPr algn="ctr"/>
          <a:r>
            <a:rPr kumimoji="1" lang="ja-JP" altLang="en-US" sz="1100"/>
            <a:t>避難確保計画：様式</a:t>
          </a:r>
          <a:r>
            <a:rPr kumimoji="1" lang="en-US" altLang="ja-JP" sz="1100"/>
            <a:t>2</a:t>
          </a:r>
          <a:endParaRPr kumimoji="1" lang="ja-JP" altLang="en-US" sz="1100"/>
        </a:p>
      </xdr:txBody>
    </xdr:sp>
    <xdr:clientData/>
  </xdr:oneCellAnchor>
  <xdr:oneCellAnchor>
    <xdr:from>
      <xdr:col>5</xdr:col>
      <xdr:colOff>441832</xdr:colOff>
      <xdr:row>4</xdr:row>
      <xdr:rowOff>47226</xdr:rowOff>
    </xdr:from>
    <xdr:ext cx="1400736" cy="202892"/>
    <xdr:sp macro="" textlink="">
      <xdr:nvSpPr>
        <xdr:cNvPr id="10" name="角丸四角形 9"/>
        <xdr:cNvSpPr/>
      </xdr:nvSpPr>
      <xdr:spPr>
        <a:xfrm>
          <a:off x="3870832" y="752076"/>
          <a:ext cx="1400736" cy="202892"/>
        </a:xfrm>
        <a:prstGeom prst="roundRect">
          <a:avLst/>
        </a:prstGeom>
        <a:solidFill>
          <a:srgbClr val="FF0000"/>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t">
          <a:spAutoFit/>
        </a:bodyPr>
        <a:lstStyle/>
        <a:p>
          <a:pPr algn="ctr"/>
          <a:r>
            <a:rPr kumimoji="1" lang="ja-JP" altLang="en-US" sz="1100"/>
            <a:t>避難確保計画：様式</a:t>
          </a:r>
          <a:r>
            <a:rPr kumimoji="1" lang="en-US" altLang="ja-JP" sz="1100"/>
            <a:t>1</a:t>
          </a:r>
          <a:endParaRPr kumimoji="1" lang="ja-JP" altLang="en-US" sz="1100"/>
        </a:p>
      </xdr:txBody>
    </xdr:sp>
    <xdr:clientData/>
  </xdr:oneCellAnchor>
  <xdr:oneCellAnchor>
    <xdr:from>
      <xdr:col>20</xdr:col>
      <xdr:colOff>482654</xdr:colOff>
      <xdr:row>5</xdr:row>
      <xdr:rowOff>33618</xdr:rowOff>
    </xdr:from>
    <xdr:ext cx="1400736" cy="202892"/>
    <xdr:sp macro="" textlink="">
      <xdr:nvSpPr>
        <xdr:cNvPr id="11" name="角丸四角形 10"/>
        <xdr:cNvSpPr/>
      </xdr:nvSpPr>
      <xdr:spPr>
        <a:xfrm>
          <a:off x="13674779" y="1033743"/>
          <a:ext cx="1400736" cy="202892"/>
        </a:xfrm>
        <a:prstGeom prst="roundRect">
          <a:avLst/>
        </a:prstGeom>
        <a:solidFill>
          <a:srgbClr val="FF0000"/>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t">
          <a:spAutoFit/>
        </a:bodyPr>
        <a:lstStyle/>
        <a:p>
          <a:pPr algn="ctr"/>
          <a:r>
            <a:rPr kumimoji="1" lang="ja-JP" altLang="en-US" sz="1100"/>
            <a:t>避難確保計画：別紙</a:t>
          </a:r>
          <a:r>
            <a:rPr kumimoji="1" lang="en-US" altLang="ja-JP" sz="1100"/>
            <a:t>1</a:t>
          </a:r>
          <a:endParaRPr kumimoji="1" lang="ja-JP" altLang="en-US" sz="1100"/>
        </a:p>
      </xdr:txBody>
    </xdr:sp>
    <xdr:clientData/>
  </xdr:oneCellAnchor>
  <xdr:oneCellAnchor>
    <xdr:from>
      <xdr:col>20</xdr:col>
      <xdr:colOff>482654</xdr:colOff>
      <xdr:row>21</xdr:row>
      <xdr:rowOff>33617</xdr:rowOff>
    </xdr:from>
    <xdr:ext cx="1400736" cy="202892"/>
    <xdr:sp macro="" textlink="">
      <xdr:nvSpPr>
        <xdr:cNvPr id="12" name="角丸四角形 11"/>
        <xdr:cNvSpPr/>
      </xdr:nvSpPr>
      <xdr:spPr>
        <a:xfrm>
          <a:off x="13674779" y="5796242"/>
          <a:ext cx="1400736" cy="202892"/>
        </a:xfrm>
        <a:prstGeom prst="roundRect">
          <a:avLst/>
        </a:prstGeom>
        <a:solidFill>
          <a:srgbClr val="FF0000"/>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t">
          <a:spAutoFit/>
        </a:bodyPr>
        <a:lstStyle/>
        <a:p>
          <a:pPr algn="ctr"/>
          <a:r>
            <a:rPr kumimoji="1" lang="ja-JP" altLang="en-US" sz="1100"/>
            <a:t>避難確保計画：様式</a:t>
          </a:r>
          <a:r>
            <a:rPr kumimoji="1" lang="en-US" altLang="ja-JP" sz="1100"/>
            <a:t>5</a:t>
          </a:r>
          <a:endParaRPr kumimoji="1" lang="ja-JP" altLang="en-US" sz="1100"/>
        </a:p>
      </xdr:txBody>
    </xdr:sp>
    <xdr:clientData/>
  </xdr:oneCellAnchor>
  <xdr:oneCellAnchor>
    <xdr:from>
      <xdr:col>11</xdr:col>
      <xdr:colOff>14408</xdr:colOff>
      <xdr:row>33</xdr:row>
      <xdr:rowOff>44824</xdr:rowOff>
    </xdr:from>
    <xdr:ext cx="1400736" cy="202892"/>
    <xdr:sp macro="" textlink="">
      <xdr:nvSpPr>
        <xdr:cNvPr id="13" name="角丸四角形 12"/>
        <xdr:cNvSpPr/>
      </xdr:nvSpPr>
      <xdr:spPr>
        <a:xfrm>
          <a:off x="7472483" y="9398374"/>
          <a:ext cx="1400736" cy="202892"/>
        </a:xfrm>
        <a:prstGeom prst="roundRect">
          <a:avLst/>
        </a:prstGeom>
        <a:solidFill>
          <a:srgbClr val="FF0000"/>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t">
          <a:spAutoFit/>
        </a:bodyPr>
        <a:lstStyle/>
        <a:p>
          <a:pPr algn="ctr"/>
          <a:r>
            <a:rPr kumimoji="1" lang="ja-JP" altLang="en-US" sz="1100"/>
            <a:t>避難確保計画：様式</a:t>
          </a:r>
          <a:r>
            <a:rPr kumimoji="1" lang="en-US" altLang="ja-JP" sz="1100"/>
            <a:t>4</a:t>
          </a:r>
          <a:endParaRPr kumimoji="1" lang="ja-JP" altLang="en-US" sz="1100"/>
        </a:p>
      </xdr:txBody>
    </xdr:sp>
    <xdr:clientData/>
  </xdr:oneCellAnchor>
  <xdr:twoCellAnchor editAs="oneCell">
    <xdr:from>
      <xdr:col>4</xdr:col>
      <xdr:colOff>57150</xdr:colOff>
      <xdr:row>13</xdr:row>
      <xdr:rowOff>66675</xdr:rowOff>
    </xdr:from>
    <xdr:to>
      <xdr:col>6</xdr:col>
      <xdr:colOff>552450</xdr:colOff>
      <xdr:row>19</xdr:row>
      <xdr:rowOff>108857</xdr:rowOff>
    </xdr:to>
    <xdr:sp macro="" textlink="">
      <xdr:nvSpPr>
        <xdr:cNvPr id="94" name="AutoShape 1"/>
        <xdr:cNvSpPr>
          <a:spLocks noChangeAspect="1" noChangeArrowheads="1"/>
        </xdr:cNvSpPr>
      </xdr:nvSpPr>
      <xdr:spPr bwMode="auto">
        <a:xfrm>
          <a:off x="2800350" y="3362325"/>
          <a:ext cx="1866900" cy="1928132"/>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17</xdr:col>
      <xdr:colOff>32018</xdr:colOff>
      <xdr:row>42</xdr:row>
      <xdr:rowOff>169183</xdr:rowOff>
    </xdr:from>
    <xdr:to>
      <xdr:col>22</xdr:col>
      <xdr:colOff>592311</xdr:colOff>
      <xdr:row>47</xdr:row>
      <xdr:rowOff>13606</xdr:rowOff>
    </xdr:to>
    <xdr:grpSp>
      <xdr:nvGrpSpPr>
        <xdr:cNvPr id="95" name="グループ化 94"/>
        <xdr:cNvGrpSpPr/>
      </xdr:nvGrpSpPr>
      <xdr:grpSpPr>
        <a:xfrm>
          <a:off x="11148253" y="11901742"/>
          <a:ext cx="3978087" cy="852952"/>
          <a:chOff x="11130642" y="11816407"/>
          <a:chExt cx="3946071" cy="1076210"/>
        </a:xfrm>
      </xdr:grpSpPr>
      <xdr:grpSp>
        <xdr:nvGrpSpPr>
          <xdr:cNvPr id="96" name="グループ化 95"/>
          <xdr:cNvGrpSpPr/>
        </xdr:nvGrpSpPr>
        <xdr:grpSpPr>
          <a:xfrm>
            <a:off x="11130642" y="11865430"/>
            <a:ext cx="3946071" cy="1027187"/>
            <a:chOff x="11130643" y="11783787"/>
            <a:chExt cx="3456214" cy="1027187"/>
          </a:xfrm>
        </xdr:grpSpPr>
        <xdr:sp macro="" textlink="'出力シート（避難確保計画）'!L190">
          <xdr:nvSpPr>
            <xdr:cNvPr id="98" name="テキスト ボックス 97"/>
            <xdr:cNvSpPr txBox="1"/>
          </xdr:nvSpPr>
          <xdr:spPr>
            <a:xfrm>
              <a:off x="11130643" y="12015121"/>
              <a:ext cx="3456214" cy="79585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62578A2B-E02A-45E2-ABB7-2125BDD752E9}" type="TxLink">
                <a:rPr kumimoji="1" lang="en-US" altLang="en-US" sz="1100" b="0" i="0" u="none" strike="noStrike">
                  <a:solidFill>
                    <a:srgbClr val="000000"/>
                  </a:solidFill>
                  <a:latin typeface="Meiryo UI" panose="020B0604030504040204" pitchFamily="50" charset="-128"/>
                  <a:ea typeface="Meiryo UI" panose="020B0604030504040204" pitchFamily="50" charset="-128"/>
                  <a:cs typeface="Meiryo UI" panose="020B0604030504040204" pitchFamily="50" charset="-128"/>
                </a:rPr>
                <a:pPr/>
                <a:t>□テレビ　□ラジオ　□インターネット　（気象庁HP、おかやま防災ポータル）□からのメール　□テレビ・ラジオ</a:t>
              </a:fld>
              <a:endParaRPr kumimoji="1" lang="ja-JP" altLang="en-US" sz="1100">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99" name="テキスト ボックス 98"/>
            <xdr:cNvSpPr txBox="1"/>
          </xdr:nvSpPr>
          <xdr:spPr>
            <a:xfrm>
              <a:off x="11130643" y="11783787"/>
              <a:ext cx="3456214" cy="272142"/>
            </a:xfrm>
            <a:prstGeom prst="rect">
              <a:avLst/>
            </a:prstGeom>
            <a:solidFill>
              <a:schemeClr val="bg1">
                <a:lumMod val="85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1200">
                  <a:latin typeface="Meiryo UI" panose="020B0604030504040204" pitchFamily="50" charset="-128"/>
                  <a:ea typeface="Meiryo UI" panose="020B0604030504040204" pitchFamily="50" charset="-128"/>
                  <a:cs typeface="Meiryo UI" panose="020B0604030504040204" pitchFamily="50" charset="-128"/>
                </a:rPr>
                <a:t>収集方法</a:t>
              </a:r>
            </a:p>
          </xdr:txBody>
        </xdr:sp>
      </xdr:grpSp>
      <xdr:sp macro="" textlink="">
        <xdr:nvSpPr>
          <xdr:cNvPr id="97" name="角丸四角形 96"/>
          <xdr:cNvSpPr/>
        </xdr:nvSpPr>
        <xdr:spPr>
          <a:xfrm>
            <a:off x="13586333" y="11816407"/>
            <a:ext cx="1400736" cy="325903"/>
          </a:xfrm>
          <a:prstGeom prst="roundRect">
            <a:avLst/>
          </a:prstGeom>
          <a:solidFill>
            <a:srgbClr val="FF0000"/>
          </a:solidFill>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0" tIns="0" rIns="0" bIns="0" rtlCol="0" anchor="t">
            <a:noAutofit/>
          </a:bodyPr>
          <a:lstStyle/>
          <a:p>
            <a:pPr algn="ctr"/>
            <a:r>
              <a:rPr kumimoji="1" lang="ja-JP" altLang="en-US" sz="1100">
                <a:latin typeface="Meiryo UI" panose="020B0604030504040204" pitchFamily="50" charset="-128"/>
                <a:ea typeface="Meiryo UI" panose="020B0604030504040204" pitchFamily="50" charset="-128"/>
                <a:cs typeface="Meiryo UI" panose="020B0604030504040204" pitchFamily="50" charset="-128"/>
              </a:rPr>
              <a:t>避難確保計画：様式</a:t>
            </a:r>
            <a:r>
              <a:rPr kumimoji="1" lang="en-US" altLang="ja-JP" sz="1100">
                <a:latin typeface="Meiryo UI" panose="020B0604030504040204" pitchFamily="50" charset="-128"/>
                <a:ea typeface="Meiryo UI" panose="020B0604030504040204" pitchFamily="50" charset="-128"/>
                <a:cs typeface="Meiryo UI" panose="020B0604030504040204" pitchFamily="50" charset="-128"/>
              </a:rPr>
              <a:t>3</a:t>
            </a:r>
            <a:endParaRPr kumimoji="1" lang="ja-JP" altLang="en-US" sz="1100">
              <a:latin typeface="Meiryo UI" panose="020B0604030504040204" pitchFamily="50" charset="-128"/>
              <a:ea typeface="Meiryo UI" panose="020B0604030504040204" pitchFamily="50" charset="-128"/>
              <a:cs typeface="Meiryo UI" panose="020B0604030504040204" pitchFamily="50" charset="-128"/>
            </a:endParaRPr>
          </a:p>
        </xdr:txBody>
      </xdr:sp>
    </xdr:grpSp>
    <xdr:clientData/>
  </xdr:twoCellAnchor>
  <xdr:twoCellAnchor editAs="absolute">
    <xdr:from>
      <xdr:col>1</xdr:col>
      <xdr:colOff>361542</xdr:colOff>
      <xdr:row>41</xdr:row>
      <xdr:rowOff>131173</xdr:rowOff>
    </xdr:from>
    <xdr:to>
      <xdr:col>3</xdr:col>
      <xdr:colOff>22489</xdr:colOff>
      <xdr:row>42</xdr:row>
      <xdr:rowOff>80421</xdr:rowOff>
    </xdr:to>
    <xdr:sp macro="" textlink="">
      <xdr:nvSpPr>
        <xdr:cNvPr id="41" name="テキスト ボックス 2">
          <a:extLst>
            <a:ext uri="{FF2B5EF4-FFF2-40B4-BE49-F238E27FC236}">
              <a16:creationId xmlns:a16="http://schemas.microsoft.com/office/drawing/2014/main" id="{FD2F4C94-DAAC-4CDA-A5D4-DA34659F4363}"/>
            </a:ext>
          </a:extLst>
        </xdr:cNvPr>
        <xdr:cNvSpPr txBox="1">
          <a:spLocks noChangeArrowheads="1"/>
        </xdr:cNvSpPr>
      </xdr:nvSpPr>
      <xdr:spPr bwMode="auto">
        <a:xfrm>
          <a:off x="1041899" y="11329852"/>
          <a:ext cx="1021661" cy="2990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horzOverflow="clip" wrap="none">
          <a:noAutofit/>
        </a:bodyPr>
        <a:lstStyle>
          <a:defPPr>
            <a:defRPr lang="ja-JP"/>
          </a:defPPr>
          <a:lvl1pPr marL="0" algn="l" defTabSz="1280160" rtl="0" eaLnBrk="1" latinLnBrk="0" hangingPunct="1">
            <a:defRPr kumimoji="1" sz="2520" kern="1200">
              <a:solidFill>
                <a:schemeClr val="tx1"/>
              </a:solidFill>
              <a:latin typeface="+mn-lt"/>
              <a:ea typeface="+mn-ea"/>
              <a:cs typeface="+mn-cs"/>
            </a:defRPr>
          </a:lvl1pPr>
          <a:lvl2pPr marL="640080" algn="l" defTabSz="1280160" rtl="0" eaLnBrk="1" latinLnBrk="0" hangingPunct="1">
            <a:defRPr kumimoji="1" sz="2520" kern="1200">
              <a:solidFill>
                <a:schemeClr val="tx1"/>
              </a:solidFill>
              <a:latin typeface="+mn-lt"/>
              <a:ea typeface="+mn-ea"/>
              <a:cs typeface="+mn-cs"/>
            </a:defRPr>
          </a:lvl2pPr>
          <a:lvl3pPr marL="1280160" algn="l" defTabSz="1280160" rtl="0" eaLnBrk="1" latinLnBrk="0" hangingPunct="1">
            <a:defRPr kumimoji="1" sz="2520" kern="1200">
              <a:solidFill>
                <a:schemeClr val="tx1"/>
              </a:solidFill>
              <a:latin typeface="+mn-lt"/>
              <a:ea typeface="+mn-ea"/>
              <a:cs typeface="+mn-cs"/>
            </a:defRPr>
          </a:lvl3pPr>
          <a:lvl4pPr marL="1920240" algn="l" defTabSz="1280160" rtl="0" eaLnBrk="1" latinLnBrk="0" hangingPunct="1">
            <a:defRPr kumimoji="1" sz="2520" kern="1200">
              <a:solidFill>
                <a:schemeClr val="tx1"/>
              </a:solidFill>
              <a:latin typeface="+mn-lt"/>
              <a:ea typeface="+mn-ea"/>
              <a:cs typeface="+mn-cs"/>
            </a:defRPr>
          </a:lvl4pPr>
          <a:lvl5pPr marL="2560320" algn="l" defTabSz="1280160" rtl="0" eaLnBrk="1" latinLnBrk="0" hangingPunct="1">
            <a:defRPr kumimoji="1" sz="2520" kern="1200">
              <a:solidFill>
                <a:schemeClr val="tx1"/>
              </a:solidFill>
              <a:latin typeface="+mn-lt"/>
              <a:ea typeface="+mn-ea"/>
              <a:cs typeface="+mn-cs"/>
            </a:defRPr>
          </a:lvl5pPr>
          <a:lvl6pPr marL="3200400" algn="l" defTabSz="1280160" rtl="0" eaLnBrk="1" latinLnBrk="0" hangingPunct="1">
            <a:defRPr kumimoji="1" sz="2520" kern="1200">
              <a:solidFill>
                <a:schemeClr val="tx1"/>
              </a:solidFill>
              <a:latin typeface="+mn-lt"/>
              <a:ea typeface="+mn-ea"/>
              <a:cs typeface="+mn-cs"/>
            </a:defRPr>
          </a:lvl6pPr>
          <a:lvl7pPr marL="3840480" algn="l" defTabSz="1280160" rtl="0" eaLnBrk="1" latinLnBrk="0" hangingPunct="1">
            <a:defRPr kumimoji="1" sz="2520" kern="1200">
              <a:solidFill>
                <a:schemeClr val="tx1"/>
              </a:solidFill>
              <a:latin typeface="+mn-lt"/>
              <a:ea typeface="+mn-ea"/>
              <a:cs typeface="+mn-cs"/>
            </a:defRPr>
          </a:lvl7pPr>
          <a:lvl8pPr marL="4480560" algn="l" defTabSz="1280160" rtl="0" eaLnBrk="1" latinLnBrk="0" hangingPunct="1">
            <a:defRPr kumimoji="1" sz="2520" kern="1200">
              <a:solidFill>
                <a:schemeClr val="tx1"/>
              </a:solidFill>
              <a:latin typeface="+mn-lt"/>
              <a:ea typeface="+mn-ea"/>
              <a:cs typeface="+mn-cs"/>
            </a:defRPr>
          </a:lvl8pPr>
          <a:lvl9pPr marL="5120640" algn="l" defTabSz="1280160" rtl="0" eaLnBrk="1" latinLnBrk="0" hangingPunct="1">
            <a:defRPr kumimoji="1" sz="2520" kern="1200">
              <a:solidFill>
                <a:schemeClr val="tx1"/>
              </a:solidFill>
              <a:latin typeface="+mn-lt"/>
              <a:ea typeface="+mn-ea"/>
              <a:cs typeface="+mn-cs"/>
            </a:defRPr>
          </a:lvl9pPr>
        </a:lstStyle>
        <a:p>
          <a:pPr eaLnBrk="1" hangingPunct="1">
            <a:spcBef>
              <a:spcPct val="0"/>
            </a:spcBef>
            <a:buFont typeface="Arial" charset="0"/>
            <a:buNone/>
            <a:defRPr/>
          </a:pPr>
          <a:r>
            <a:rPr lang="ja-JP" altLang="en-US" sz="1000">
              <a:solidFill>
                <a:prstClr val="black"/>
              </a:solidFill>
              <a:latin typeface="メイリオ" pitchFamily="50" charset="-128"/>
              <a:ea typeface="メイリオ" pitchFamily="50" charset="-128"/>
              <a:cs typeface="メイリオ" pitchFamily="50" charset="-128"/>
            </a:rPr>
            <a:t>大雨の約</a:t>
          </a:r>
          <a:r>
            <a:rPr lang="en-US" altLang="ja-JP" sz="1000">
              <a:solidFill>
                <a:prstClr val="black"/>
              </a:solidFill>
              <a:latin typeface="メイリオ" pitchFamily="50" charset="-128"/>
              <a:ea typeface="メイリオ" pitchFamily="50" charset="-128"/>
              <a:cs typeface="メイリオ" pitchFamily="50" charset="-128"/>
            </a:rPr>
            <a:t>1</a:t>
          </a:r>
          <a:r>
            <a:rPr lang="ja-JP" altLang="en-US" sz="1000">
              <a:solidFill>
                <a:prstClr val="black"/>
              </a:solidFill>
              <a:latin typeface="メイリオ" pitchFamily="50" charset="-128"/>
              <a:ea typeface="メイリオ" pitchFamily="50" charset="-128"/>
              <a:cs typeface="メイリオ" pitchFamily="50" charset="-128"/>
            </a:rPr>
            <a:t>日前</a:t>
          </a:r>
        </a:p>
      </xdr:txBody>
    </xdr:sp>
    <xdr:clientData/>
  </xdr:twoCellAnchor>
  <xdr:twoCellAnchor editAs="absolute">
    <xdr:from>
      <xdr:col>0</xdr:col>
      <xdr:colOff>0</xdr:colOff>
      <xdr:row>41</xdr:row>
      <xdr:rowOff>107798</xdr:rowOff>
    </xdr:from>
    <xdr:to>
      <xdr:col>1</xdr:col>
      <xdr:colOff>571499</xdr:colOff>
      <xdr:row>42</xdr:row>
      <xdr:rowOff>43337</xdr:rowOff>
    </xdr:to>
    <xdr:sp macro="" textlink="">
      <xdr:nvSpPr>
        <xdr:cNvPr id="42" name="テキスト ボックス 148"/>
        <xdr:cNvSpPr txBox="1"/>
      </xdr:nvSpPr>
      <xdr:spPr>
        <a:xfrm>
          <a:off x="0" y="11306477"/>
          <a:ext cx="1251856" cy="275717"/>
        </a:xfrm>
        <a:prstGeom prst="rect">
          <a:avLst/>
        </a:prstGeom>
        <a:noFill/>
      </xdr:spPr>
      <xdr:txBody>
        <a:bodyPr wrap="square" rtlCol="0">
          <a:spAutoFit/>
        </a:bodyPr>
        <a:lstStyle>
          <a:defPPr>
            <a:defRPr lang="ja-JP"/>
          </a:defPPr>
          <a:lvl1pPr marL="0" algn="l" defTabSz="1280160" rtl="0" eaLnBrk="1" latinLnBrk="0" hangingPunct="1">
            <a:defRPr kumimoji="1" sz="2520" kern="1200">
              <a:solidFill>
                <a:schemeClr val="tx1"/>
              </a:solidFill>
              <a:latin typeface="+mn-lt"/>
              <a:ea typeface="+mn-ea"/>
              <a:cs typeface="+mn-cs"/>
            </a:defRPr>
          </a:lvl1pPr>
          <a:lvl2pPr marL="640080" algn="l" defTabSz="1280160" rtl="0" eaLnBrk="1" latinLnBrk="0" hangingPunct="1">
            <a:defRPr kumimoji="1" sz="2520" kern="1200">
              <a:solidFill>
                <a:schemeClr val="tx1"/>
              </a:solidFill>
              <a:latin typeface="+mn-lt"/>
              <a:ea typeface="+mn-ea"/>
              <a:cs typeface="+mn-cs"/>
            </a:defRPr>
          </a:lvl2pPr>
          <a:lvl3pPr marL="1280160" algn="l" defTabSz="1280160" rtl="0" eaLnBrk="1" latinLnBrk="0" hangingPunct="1">
            <a:defRPr kumimoji="1" sz="2520" kern="1200">
              <a:solidFill>
                <a:schemeClr val="tx1"/>
              </a:solidFill>
              <a:latin typeface="+mn-lt"/>
              <a:ea typeface="+mn-ea"/>
              <a:cs typeface="+mn-cs"/>
            </a:defRPr>
          </a:lvl3pPr>
          <a:lvl4pPr marL="1920240" algn="l" defTabSz="1280160" rtl="0" eaLnBrk="1" latinLnBrk="0" hangingPunct="1">
            <a:defRPr kumimoji="1" sz="2520" kern="1200">
              <a:solidFill>
                <a:schemeClr val="tx1"/>
              </a:solidFill>
              <a:latin typeface="+mn-lt"/>
              <a:ea typeface="+mn-ea"/>
              <a:cs typeface="+mn-cs"/>
            </a:defRPr>
          </a:lvl4pPr>
          <a:lvl5pPr marL="2560320" algn="l" defTabSz="1280160" rtl="0" eaLnBrk="1" latinLnBrk="0" hangingPunct="1">
            <a:defRPr kumimoji="1" sz="2520" kern="1200">
              <a:solidFill>
                <a:schemeClr val="tx1"/>
              </a:solidFill>
              <a:latin typeface="+mn-lt"/>
              <a:ea typeface="+mn-ea"/>
              <a:cs typeface="+mn-cs"/>
            </a:defRPr>
          </a:lvl5pPr>
          <a:lvl6pPr marL="3200400" algn="l" defTabSz="1280160" rtl="0" eaLnBrk="1" latinLnBrk="0" hangingPunct="1">
            <a:defRPr kumimoji="1" sz="2520" kern="1200">
              <a:solidFill>
                <a:schemeClr val="tx1"/>
              </a:solidFill>
              <a:latin typeface="+mn-lt"/>
              <a:ea typeface="+mn-ea"/>
              <a:cs typeface="+mn-cs"/>
            </a:defRPr>
          </a:lvl6pPr>
          <a:lvl7pPr marL="3840480" algn="l" defTabSz="1280160" rtl="0" eaLnBrk="1" latinLnBrk="0" hangingPunct="1">
            <a:defRPr kumimoji="1" sz="2520" kern="1200">
              <a:solidFill>
                <a:schemeClr val="tx1"/>
              </a:solidFill>
              <a:latin typeface="+mn-lt"/>
              <a:ea typeface="+mn-ea"/>
              <a:cs typeface="+mn-cs"/>
            </a:defRPr>
          </a:lvl7pPr>
          <a:lvl8pPr marL="4480560" algn="l" defTabSz="1280160" rtl="0" eaLnBrk="1" latinLnBrk="0" hangingPunct="1">
            <a:defRPr kumimoji="1" sz="2520" kern="1200">
              <a:solidFill>
                <a:schemeClr val="tx1"/>
              </a:solidFill>
              <a:latin typeface="+mn-lt"/>
              <a:ea typeface="+mn-ea"/>
              <a:cs typeface="+mn-cs"/>
            </a:defRPr>
          </a:lvl8pPr>
          <a:lvl9pPr marL="5120640" algn="l" defTabSz="1280160" rtl="0" eaLnBrk="1" latinLnBrk="0" hangingPunct="1">
            <a:defRPr kumimoji="1" sz="2520" kern="1200">
              <a:solidFill>
                <a:schemeClr val="tx1"/>
              </a:solidFill>
              <a:latin typeface="+mn-lt"/>
              <a:ea typeface="+mn-ea"/>
              <a:cs typeface="+mn-cs"/>
            </a:defRPr>
          </a:lvl9pPr>
        </a:lstStyle>
        <a:p>
          <a:r>
            <a:rPr kumimoji="1" lang="ja-JP" altLang="en-US" sz="1100">
              <a:latin typeface="+mn-lt"/>
              <a:ea typeface="+mn-ea"/>
            </a:rPr>
            <a:t>警戒レベル１</a:t>
          </a:r>
        </a:p>
      </xdr:txBody>
    </xdr:sp>
    <xdr:clientData/>
  </xdr:twoCellAnchor>
  <xdr:twoCellAnchor editAs="absolute">
    <xdr:from>
      <xdr:col>3</xdr:col>
      <xdr:colOff>112058</xdr:colOff>
      <xdr:row>41</xdr:row>
      <xdr:rowOff>73090</xdr:rowOff>
    </xdr:from>
    <xdr:to>
      <xdr:col>5</xdr:col>
      <xdr:colOff>235323</xdr:colOff>
      <xdr:row>42</xdr:row>
      <xdr:rowOff>3668</xdr:rowOff>
    </xdr:to>
    <xdr:sp macro="" textlink="">
      <xdr:nvSpPr>
        <xdr:cNvPr id="47" name="テキスト ボックス 161">
          <a:extLst>
            <a:ext uri="{FF2B5EF4-FFF2-40B4-BE49-F238E27FC236}">
              <a16:creationId xmlns:a16="http://schemas.microsoft.com/office/drawing/2014/main" id="{6CBC505B-E5A9-47AA-8507-47AA30F41B83}"/>
            </a:ext>
          </a:extLst>
        </xdr:cNvPr>
        <xdr:cNvSpPr txBox="1"/>
      </xdr:nvSpPr>
      <xdr:spPr>
        <a:xfrm>
          <a:off x="2162734" y="11458266"/>
          <a:ext cx="1490383" cy="277961"/>
        </a:xfrm>
        <a:prstGeom prst="rect">
          <a:avLst/>
        </a:prstGeom>
        <a:noFill/>
        <a:ln w="19050">
          <a:noFill/>
        </a:ln>
      </xdr:spPr>
      <xdr:txBody>
        <a:bodyPr wrap="square" lIns="55116" tIns="27559" rIns="55116" bIns="27559">
          <a:spAutoFit/>
        </a:bodyPr>
        <a:lstStyle>
          <a:defPPr>
            <a:defRPr lang="ja-JP"/>
          </a:defPPr>
          <a:lvl1pPr marL="0" algn="l" defTabSz="1280160" rtl="0" eaLnBrk="1" latinLnBrk="0" hangingPunct="1">
            <a:defRPr kumimoji="1" sz="2520" kern="1200">
              <a:solidFill>
                <a:schemeClr val="tx1"/>
              </a:solidFill>
              <a:latin typeface="+mn-lt"/>
              <a:ea typeface="+mn-ea"/>
              <a:cs typeface="+mn-cs"/>
            </a:defRPr>
          </a:lvl1pPr>
          <a:lvl2pPr marL="640080" algn="l" defTabSz="1280160" rtl="0" eaLnBrk="1" latinLnBrk="0" hangingPunct="1">
            <a:defRPr kumimoji="1" sz="2520" kern="1200">
              <a:solidFill>
                <a:schemeClr val="tx1"/>
              </a:solidFill>
              <a:latin typeface="+mn-lt"/>
              <a:ea typeface="+mn-ea"/>
              <a:cs typeface="+mn-cs"/>
            </a:defRPr>
          </a:lvl2pPr>
          <a:lvl3pPr marL="1280160" algn="l" defTabSz="1280160" rtl="0" eaLnBrk="1" latinLnBrk="0" hangingPunct="1">
            <a:defRPr kumimoji="1" sz="2520" kern="1200">
              <a:solidFill>
                <a:schemeClr val="tx1"/>
              </a:solidFill>
              <a:latin typeface="+mn-lt"/>
              <a:ea typeface="+mn-ea"/>
              <a:cs typeface="+mn-cs"/>
            </a:defRPr>
          </a:lvl3pPr>
          <a:lvl4pPr marL="1920240" algn="l" defTabSz="1280160" rtl="0" eaLnBrk="1" latinLnBrk="0" hangingPunct="1">
            <a:defRPr kumimoji="1" sz="2520" kern="1200">
              <a:solidFill>
                <a:schemeClr val="tx1"/>
              </a:solidFill>
              <a:latin typeface="+mn-lt"/>
              <a:ea typeface="+mn-ea"/>
              <a:cs typeface="+mn-cs"/>
            </a:defRPr>
          </a:lvl4pPr>
          <a:lvl5pPr marL="2560320" algn="l" defTabSz="1280160" rtl="0" eaLnBrk="1" latinLnBrk="0" hangingPunct="1">
            <a:defRPr kumimoji="1" sz="2520" kern="1200">
              <a:solidFill>
                <a:schemeClr val="tx1"/>
              </a:solidFill>
              <a:latin typeface="+mn-lt"/>
              <a:ea typeface="+mn-ea"/>
              <a:cs typeface="+mn-cs"/>
            </a:defRPr>
          </a:lvl5pPr>
          <a:lvl6pPr marL="3200400" algn="l" defTabSz="1280160" rtl="0" eaLnBrk="1" latinLnBrk="0" hangingPunct="1">
            <a:defRPr kumimoji="1" sz="2520" kern="1200">
              <a:solidFill>
                <a:schemeClr val="tx1"/>
              </a:solidFill>
              <a:latin typeface="+mn-lt"/>
              <a:ea typeface="+mn-ea"/>
              <a:cs typeface="+mn-cs"/>
            </a:defRPr>
          </a:lvl6pPr>
          <a:lvl7pPr marL="3840480" algn="l" defTabSz="1280160" rtl="0" eaLnBrk="1" latinLnBrk="0" hangingPunct="1">
            <a:defRPr kumimoji="1" sz="2520" kern="1200">
              <a:solidFill>
                <a:schemeClr val="tx1"/>
              </a:solidFill>
              <a:latin typeface="+mn-lt"/>
              <a:ea typeface="+mn-ea"/>
              <a:cs typeface="+mn-cs"/>
            </a:defRPr>
          </a:lvl7pPr>
          <a:lvl8pPr marL="4480560" algn="l" defTabSz="1280160" rtl="0" eaLnBrk="1" latinLnBrk="0" hangingPunct="1">
            <a:defRPr kumimoji="1" sz="2520" kern="1200">
              <a:solidFill>
                <a:schemeClr val="tx1"/>
              </a:solidFill>
              <a:latin typeface="+mn-lt"/>
              <a:ea typeface="+mn-ea"/>
              <a:cs typeface="+mn-cs"/>
            </a:defRPr>
          </a:lvl8pPr>
          <a:lvl9pPr marL="5120640" algn="l" defTabSz="1280160" rtl="0" eaLnBrk="1" latinLnBrk="0" hangingPunct="1">
            <a:defRPr kumimoji="1" sz="2520" kern="1200">
              <a:solidFill>
                <a:schemeClr val="tx1"/>
              </a:solidFill>
              <a:latin typeface="+mn-lt"/>
              <a:ea typeface="+mn-ea"/>
              <a:cs typeface="+mn-cs"/>
            </a:defRPr>
          </a:lvl9pPr>
        </a:lstStyle>
        <a:p>
          <a:pPr algn="ctr">
            <a:defRPr/>
          </a:pPr>
          <a:r>
            <a:rPr lang="ja-JP" altLang="en-US" sz="1050">
              <a:solidFill>
                <a:prstClr val="black"/>
              </a:solidFill>
              <a:latin typeface="Meiryo UI" panose="020B0604030504040204" pitchFamily="50" charset="-128"/>
              <a:ea typeface="Meiryo UI" panose="020B0604030504040204" pitchFamily="50" charset="-128"/>
              <a:cs typeface="Meiryo UI" panose="020B0604030504040204" pitchFamily="50" charset="-128"/>
            </a:rPr>
            <a:t>気象予警報等</a:t>
          </a:r>
        </a:p>
      </xdr:txBody>
    </xdr:sp>
    <xdr:clientData/>
  </xdr:twoCellAnchor>
  <xdr:twoCellAnchor editAs="absolute">
    <xdr:from>
      <xdr:col>9</xdr:col>
      <xdr:colOff>312965</xdr:colOff>
      <xdr:row>41</xdr:row>
      <xdr:rowOff>54428</xdr:rowOff>
    </xdr:from>
    <xdr:to>
      <xdr:col>11</xdr:col>
      <xdr:colOff>-1</xdr:colOff>
      <xdr:row>41</xdr:row>
      <xdr:rowOff>299357</xdr:rowOff>
    </xdr:to>
    <xdr:sp macro="" textlink="">
      <xdr:nvSpPr>
        <xdr:cNvPr id="48" name="テキスト ボックス 98">
          <a:extLst>
            <a:ext uri="{FF2B5EF4-FFF2-40B4-BE49-F238E27FC236}">
              <a16:creationId xmlns:a16="http://schemas.microsoft.com/office/drawing/2014/main" id="{6CBC505B-E5A9-47AA-8507-47AA30F41B83}"/>
            </a:ext>
          </a:extLst>
        </xdr:cNvPr>
        <xdr:cNvSpPr txBox="1"/>
      </xdr:nvSpPr>
      <xdr:spPr>
        <a:xfrm>
          <a:off x="5973536" y="11253107"/>
          <a:ext cx="1428749" cy="244929"/>
        </a:xfrm>
        <a:prstGeom prst="rect">
          <a:avLst/>
        </a:prstGeom>
        <a:noFill/>
        <a:ln w="19050">
          <a:noFill/>
        </a:ln>
      </xdr:spPr>
      <xdr:txBody>
        <a:bodyPr wrap="square" lIns="0" tIns="0" rIns="0" bIns="0">
          <a:noAutofit/>
        </a:bodyPr>
        <a:lstStyle>
          <a:defPPr>
            <a:defRPr lang="ja-JP"/>
          </a:defPPr>
          <a:lvl1pPr marL="0" algn="l" defTabSz="1280160" rtl="0" eaLnBrk="1" latinLnBrk="0" hangingPunct="1">
            <a:defRPr kumimoji="1" sz="2520" kern="1200">
              <a:solidFill>
                <a:schemeClr val="tx1"/>
              </a:solidFill>
              <a:latin typeface="+mn-lt"/>
              <a:ea typeface="+mn-ea"/>
              <a:cs typeface="+mn-cs"/>
            </a:defRPr>
          </a:lvl1pPr>
          <a:lvl2pPr marL="640080" algn="l" defTabSz="1280160" rtl="0" eaLnBrk="1" latinLnBrk="0" hangingPunct="1">
            <a:defRPr kumimoji="1" sz="2520" kern="1200">
              <a:solidFill>
                <a:schemeClr val="tx1"/>
              </a:solidFill>
              <a:latin typeface="+mn-lt"/>
              <a:ea typeface="+mn-ea"/>
              <a:cs typeface="+mn-cs"/>
            </a:defRPr>
          </a:lvl2pPr>
          <a:lvl3pPr marL="1280160" algn="l" defTabSz="1280160" rtl="0" eaLnBrk="1" latinLnBrk="0" hangingPunct="1">
            <a:defRPr kumimoji="1" sz="2520" kern="1200">
              <a:solidFill>
                <a:schemeClr val="tx1"/>
              </a:solidFill>
              <a:latin typeface="+mn-lt"/>
              <a:ea typeface="+mn-ea"/>
              <a:cs typeface="+mn-cs"/>
            </a:defRPr>
          </a:lvl3pPr>
          <a:lvl4pPr marL="1920240" algn="l" defTabSz="1280160" rtl="0" eaLnBrk="1" latinLnBrk="0" hangingPunct="1">
            <a:defRPr kumimoji="1" sz="2520" kern="1200">
              <a:solidFill>
                <a:schemeClr val="tx1"/>
              </a:solidFill>
              <a:latin typeface="+mn-lt"/>
              <a:ea typeface="+mn-ea"/>
              <a:cs typeface="+mn-cs"/>
            </a:defRPr>
          </a:lvl4pPr>
          <a:lvl5pPr marL="2560320" algn="l" defTabSz="1280160" rtl="0" eaLnBrk="1" latinLnBrk="0" hangingPunct="1">
            <a:defRPr kumimoji="1" sz="2520" kern="1200">
              <a:solidFill>
                <a:schemeClr val="tx1"/>
              </a:solidFill>
              <a:latin typeface="+mn-lt"/>
              <a:ea typeface="+mn-ea"/>
              <a:cs typeface="+mn-cs"/>
            </a:defRPr>
          </a:lvl5pPr>
          <a:lvl6pPr marL="3200400" algn="l" defTabSz="1280160" rtl="0" eaLnBrk="1" latinLnBrk="0" hangingPunct="1">
            <a:defRPr kumimoji="1" sz="2520" kern="1200">
              <a:solidFill>
                <a:schemeClr val="tx1"/>
              </a:solidFill>
              <a:latin typeface="+mn-lt"/>
              <a:ea typeface="+mn-ea"/>
              <a:cs typeface="+mn-cs"/>
            </a:defRPr>
          </a:lvl6pPr>
          <a:lvl7pPr marL="3840480" algn="l" defTabSz="1280160" rtl="0" eaLnBrk="1" latinLnBrk="0" hangingPunct="1">
            <a:defRPr kumimoji="1" sz="2520" kern="1200">
              <a:solidFill>
                <a:schemeClr val="tx1"/>
              </a:solidFill>
              <a:latin typeface="+mn-lt"/>
              <a:ea typeface="+mn-ea"/>
              <a:cs typeface="+mn-cs"/>
            </a:defRPr>
          </a:lvl7pPr>
          <a:lvl8pPr marL="4480560" algn="l" defTabSz="1280160" rtl="0" eaLnBrk="1" latinLnBrk="0" hangingPunct="1">
            <a:defRPr kumimoji="1" sz="2520" kern="1200">
              <a:solidFill>
                <a:schemeClr val="tx1"/>
              </a:solidFill>
              <a:latin typeface="+mn-lt"/>
              <a:ea typeface="+mn-ea"/>
              <a:cs typeface="+mn-cs"/>
            </a:defRPr>
          </a:lvl8pPr>
          <a:lvl9pPr marL="5120640" algn="l" defTabSz="1280160" rtl="0" eaLnBrk="1" latinLnBrk="0" hangingPunct="1">
            <a:defRPr kumimoji="1" sz="2520" kern="1200">
              <a:solidFill>
                <a:schemeClr val="tx1"/>
              </a:solidFill>
              <a:latin typeface="+mn-lt"/>
              <a:ea typeface="+mn-ea"/>
              <a:cs typeface="+mn-cs"/>
            </a:defRPr>
          </a:lvl9pPr>
        </a:lstStyle>
        <a:p>
          <a:pPr algn="ctr">
            <a:defRPr/>
          </a:pPr>
          <a:r>
            <a:rPr lang="ja-JP" altLang="en-US" sz="1050">
              <a:solidFill>
                <a:prstClr val="black"/>
              </a:solidFill>
              <a:latin typeface="Meiryo UI" panose="020B0604030504040204" pitchFamily="50" charset="-128"/>
              <a:ea typeface="Meiryo UI" panose="020B0604030504040204" pitchFamily="50" charset="-128"/>
              <a:cs typeface="Meiryo UI" panose="020B0604030504040204" pitchFamily="50" charset="-128"/>
            </a:rPr>
            <a:t>警戒レベル・避難情報</a:t>
          </a:r>
        </a:p>
      </xdr:txBody>
    </xdr:sp>
    <xdr:clientData/>
  </xdr:twoCellAnchor>
  <xdr:twoCellAnchor editAs="absolute">
    <xdr:from>
      <xdr:col>5</xdr:col>
      <xdr:colOff>294958</xdr:colOff>
      <xdr:row>41</xdr:row>
      <xdr:rowOff>1018</xdr:rowOff>
    </xdr:from>
    <xdr:to>
      <xdr:col>6</xdr:col>
      <xdr:colOff>645223</xdr:colOff>
      <xdr:row>41</xdr:row>
      <xdr:rowOff>259922</xdr:rowOff>
    </xdr:to>
    <xdr:sp macro="" textlink="">
      <xdr:nvSpPr>
        <xdr:cNvPr id="52" name="テキスト ボックス 104">
          <a:extLst>
            <a:ext uri="{FF2B5EF4-FFF2-40B4-BE49-F238E27FC236}">
              <a16:creationId xmlns:a16="http://schemas.microsoft.com/office/drawing/2014/main" id="{6CBC505B-E5A9-47AA-8507-47AA30F41B83}"/>
            </a:ext>
          </a:extLst>
        </xdr:cNvPr>
        <xdr:cNvSpPr txBox="1"/>
      </xdr:nvSpPr>
      <xdr:spPr>
        <a:xfrm>
          <a:off x="3723958" y="11259568"/>
          <a:ext cx="1036065" cy="258904"/>
        </a:xfrm>
        <a:prstGeom prst="rect">
          <a:avLst/>
        </a:prstGeom>
        <a:noFill/>
        <a:ln w="19050">
          <a:noFill/>
        </a:ln>
      </xdr:spPr>
      <xdr:txBody>
        <a:bodyPr wrap="square" lIns="0" tIns="0" rIns="0" bIns="0">
          <a:noAutofit/>
        </a:bodyPr>
        <a:lstStyle>
          <a:defPPr>
            <a:defRPr lang="ja-JP"/>
          </a:defPPr>
          <a:lvl1pPr marL="0" algn="l" defTabSz="1280160" rtl="0" eaLnBrk="1" latinLnBrk="0" hangingPunct="1">
            <a:defRPr kumimoji="1" sz="2520" kern="1200">
              <a:solidFill>
                <a:schemeClr val="tx1"/>
              </a:solidFill>
              <a:latin typeface="+mn-lt"/>
              <a:ea typeface="+mn-ea"/>
              <a:cs typeface="+mn-cs"/>
            </a:defRPr>
          </a:lvl1pPr>
          <a:lvl2pPr marL="640080" algn="l" defTabSz="1280160" rtl="0" eaLnBrk="1" latinLnBrk="0" hangingPunct="1">
            <a:defRPr kumimoji="1" sz="2520" kern="1200">
              <a:solidFill>
                <a:schemeClr val="tx1"/>
              </a:solidFill>
              <a:latin typeface="+mn-lt"/>
              <a:ea typeface="+mn-ea"/>
              <a:cs typeface="+mn-cs"/>
            </a:defRPr>
          </a:lvl2pPr>
          <a:lvl3pPr marL="1280160" algn="l" defTabSz="1280160" rtl="0" eaLnBrk="1" latinLnBrk="0" hangingPunct="1">
            <a:defRPr kumimoji="1" sz="2520" kern="1200">
              <a:solidFill>
                <a:schemeClr val="tx1"/>
              </a:solidFill>
              <a:latin typeface="+mn-lt"/>
              <a:ea typeface="+mn-ea"/>
              <a:cs typeface="+mn-cs"/>
            </a:defRPr>
          </a:lvl3pPr>
          <a:lvl4pPr marL="1920240" algn="l" defTabSz="1280160" rtl="0" eaLnBrk="1" latinLnBrk="0" hangingPunct="1">
            <a:defRPr kumimoji="1" sz="2520" kern="1200">
              <a:solidFill>
                <a:schemeClr val="tx1"/>
              </a:solidFill>
              <a:latin typeface="+mn-lt"/>
              <a:ea typeface="+mn-ea"/>
              <a:cs typeface="+mn-cs"/>
            </a:defRPr>
          </a:lvl4pPr>
          <a:lvl5pPr marL="2560320" algn="l" defTabSz="1280160" rtl="0" eaLnBrk="1" latinLnBrk="0" hangingPunct="1">
            <a:defRPr kumimoji="1" sz="2520" kern="1200">
              <a:solidFill>
                <a:schemeClr val="tx1"/>
              </a:solidFill>
              <a:latin typeface="+mn-lt"/>
              <a:ea typeface="+mn-ea"/>
              <a:cs typeface="+mn-cs"/>
            </a:defRPr>
          </a:lvl5pPr>
          <a:lvl6pPr marL="3200400" algn="l" defTabSz="1280160" rtl="0" eaLnBrk="1" latinLnBrk="0" hangingPunct="1">
            <a:defRPr kumimoji="1" sz="2520" kern="1200">
              <a:solidFill>
                <a:schemeClr val="tx1"/>
              </a:solidFill>
              <a:latin typeface="+mn-lt"/>
              <a:ea typeface="+mn-ea"/>
              <a:cs typeface="+mn-cs"/>
            </a:defRPr>
          </a:lvl6pPr>
          <a:lvl7pPr marL="3840480" algn="l" defTabSz="1280160" rtl="0" eaLnBrk="1" latinLnBrk="0" hangingPunct="1">
            <a:defRPr kumimoji="1" sz="2520" kern="1200">
              <a:solidFill>
                <a:schemeClr val="tx1"/>
              </a:solidFill>
              <a:latin typeface="+mn-lt"/>
              <a:ea typeface="+mn-ea"/>
              <a:cs typeface="+mn-cs"/>
            </a:defRPr>
          </a:lvl7pPr>
          <a:lvl8pPr marL="4480560" algn="l" defTabSz="1280160" rtl="0" eaLnBrk="1" latinLnBrk="0" hangingPunct="1">
            <a:defRPr kumimoji="1" sz="2520" kern="1200">
              <a:solidFill>
                <a:schemeClr val="tx1"/>
              </a:solidFill>
              <a:latin typeface="+mn-lt"/>
              <a:ea typeface="+mn-ea"/>
              <a:cs typeface="+mn-cs"/>
            </a:defRPr>
          </a:lvl8pPr>
          <a:lvl9pPr marL="5120640" algn="l" defTabSz="1280160" rtl="0" eaLnBrk="1" latinLnBrk="0" hangingPunct="1">
            <a:defRPr kumimoji="1" sz="2520" kern="1200">
              <a:solidFill>
                <a:schemeClr val="tx1"/>
              </a:solidFill>
              <a:latin typeface="+mn-lt"/>
              <a:ea typeface="+mn-ea"/>
              <a:cs typeface="+mn-cs"/>
            </a:defRPr>
          </a:lvl9pPr>
        </a:lstStyle>
        <a:p>
          <a:pPr algn="ctr">
            <a:defRPr/>
          </a:pPr>
          <a:r>
            <a:rPr lang="ja-JP" altLang="en-US" sz="1050">
              <a:solidFill>
                <a:prstClr val="black"/>
              </a:solidFill>
              <a:latin typeface="Meiryo UI" panose="020B0604030504040204" pitchFamily="50" charset="-128"/>
              <a:ea typeface="Meiryo UI" panose="020B0604030504040204" pitchFamily="50" charset="-128"/>
              <a:cs typeface="Meiryo UI" panose="020B0604030504040204" pitchFamily="50" charset="-128"/>
            </a:rPr>
            <a:t>洪水予報</a:t>
          </a:r>
          <a:endParaRPr lang="en-US" altLang="ja-JP" sz="1050">
            <a:solidFill>
              <a:prstClr val="black"/>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editAs="absolute">
    <xdr:from>
      <xdr:col>6</xdr:col>
      <xdr:colOff>676249</xdr:colOff>
      <xdr:row>41</xdr:row>
      <xdr:rowOff>4587</xdr:rowOff>
    </xdr:from>
    <xdr:to>
      <xdr:col>9</xdr:col>
      <xdr:colOff>337038</xdr:colOff>
      <xdr:row>41</xdr:row>
      <xdr:rowOff>263491</xdr:rowOff>
    </xdr:to>
    <xdr:sp macro="" textlink="">
      <xdr:nvSpPr>
        <xdr:cNvPr id="55" name="テキスト ボックス 109">
          <a:extLst>
            <a:ext uri="{FF2B5EF4-FFF2-40B4-BE49-F238E27FC236}">
              <a16:creationId xmlns:a16="http://schemas.microsoft.com/office/drawing/2014/main" id="{6CBC505B-E5A9-47AA-8507-47AA30F41B83}"/>
            </a:ext>
          </a:extLst>
        </xdr:cNvPr>
        <xdr:cNvSpPr txBox="1"/>
      </xdr:nvSpPr>
      <xdr:spPr>
        <a:xfrm>
          <a:off x="4808634" y="11295375"/>
          <a:ext cx="1258058" cy="258904"/>
        </a:xfrm>
        <a:prstGeom prst="rect">
          <a:avLst/>
        </a:prstGeom>
        <a:noFill/>
        <a:ln w="19050">
          <a:noFill/>
        </a:ln>
      </xdr:spPr>
      <xdr:txBody>
        <a:bodyPr wrap="square" lIns="0" tIns="0" rIns="0" bIns="0">
          <a:noAutofit/>
        </a:bodyPr>
        <a:lstStyle>
          <a:defPPr>
            <a:defRPr lang="ja-JP"/>
          </a:defPPr>
          <a:lvl1pPr marL="0" algn="l" defTabSz="1280160" rtl="0" eaLnBrk="1" latinLnBrk="0" hangingPunct="1">
            <a:defRPr kumimoji="1" sz="2520" kern="1200">
              <a:solidFill>
                <a:schemeClr val="tx1"/>
              </a:solidFill>
              <a:latin typeface="+mn-lt"/>
              <a:ea typeface="+mn-ea"/>
              <a:cs typeface="+mn-cs"/>
            </a:defRPr>
          </a:lvl1pPr>
          <a:lvl2pPr marL="640080" algn="l" defTabSz="1280160" rtl="0" eaLnBrk="1" latinLnBrk="0" hangingPunct="1">
            <a:defRPr kumimoji="1" sz="2520" kern="1200">
              <a:solidFill>
                <a:schemeClr val="tx1"/>
              </a:solidFill>
              <a:latin typeface="+mn-lt"/>
              <a:ea typeface="+mn-ea"/>
              <a:cs typeface="+mn-cs"/>
            </a:defRPr>
          </a:lvl2pPr>
          <a:lvl3pPr marL="1280160" algn="l" defTabSz="1280160" rtl="0" eaLnBrk="1" latinLnBrk="0" hangingPunct="1">
            <a:defRPr kumimoji="1" sz="2520" kern="1200">
              <a:solidFill>
                <a:schemeClr val="tx1"/>
              </a:solidFill>
              <a:latin typeface="+mn-lt"/>
              <a:ea typeface="+mn-ea"/>
              <a:cs typeface="+mn-cs"/>
            </a:defRPr>
          </a:lvl3pPr>
          <a:lvl4pPr marL="1920240" algn="l" defTabSz="1280160" rtl="0" eaLnBrk="1" latinLnBrk="0" hangingPunct="1">
            <a:defRPr kumimoji="1" sz="2520" kern="1200">
              <a:solidFill>
                <a:schemeClr val="tx1"/>
              </a:solidFill>
              <a:latin typeface="+mn-lt"/>
              <a:ea typeface="+mn-ea"/>
              <a:cs typeface="+mn-cs"/>
            </a:defRPr>
          </a:lvl4pPr>
          <a:lvl5pPr marL="2560320" algn="l" defTabSz="1280160" rtl="0" eaLnBrk="1" latinLnBrk="0" hangingPunct="1">
            <a:defRPr kumimoji="1" sz="2520" kern="1200">
              <a:solidFill>
                <a:schemeClr val="tx1"/>
              </a:solidFill>
              <a:latin typeface="+mn-lt"/>
              <a:ea typeface="+mn-ea"/>
              <a:cs typeface="+mn-cs"/>
            </a:defRPr>
          </a:lvl5pPr>
          <a:lvl6pPr marL="3200400" algn="l" defTabSz="1280160" rtl="0" eaLnBrk="1" latinLnBrk="0" hangingPunct="1">
            <a:defRPr kumimoji="1" sz="2520" kern="1200">
              <a:solidFill>
                <a:schemeClr val="tx1"/>
              </a:solidFill>
              <a:latin typeface="+mn-lt"/>
              <a:ea typeface="+mn-ea"/>
              <a:cs typeface="+mn-cs"/>
            </a:defRPr>
          </a:lvl6pPr>
          <a:lvl7pPr marL="3840480" algn="l" defTabSz="1280160" rtl="0" eaLnBrk="1" latinLnBrk="0" hangingPunct="1">
            <a:defRPr kumimoji="1" sz="2520" kern="1200">
              <a:solidFill>
                <a:schemeClr val="tx1"/>
              </a:solidFill>
              <a:latin typeface="+mn-lt"/>
              <a:ea typeface="+mn-ea"/>
              <a:cs typeface="+mn-cs"/>
            </a:defRPr>
          </a:lvl7pPr>
          <a:lvl8pPr marL="4480560" algn="l" defTabSz="1280160" rtl="0" eaLnBrk="1" latinLnBrk="0" hangingPunct="1">
            <a:defRPr kumimoji="1" sz="2520" kern="1200">
              <a:solidFill>
                <a:schemeClr val="tx1"/>
              </a:solidFill>
              <a:latin typeface="+mn-lt"/>
              <a:ea typeface="+mn-ea"/>
              <a:cs typeface="+mn-cs"/>
            </a:defRPr>
          </a:lvl8pPr>
          <a:lvl9pPr marL="5120640" algn="l" defTabSz="1280160" rtl="0" eaLnBrk="1" latinLnBrk="0" hangingPunct="1">
            <a:defRPr kumimoji="1" sz="2520" kern="1200">
              <a:solidFill>
                <a:schemeClr val="tx1"/>
              </a:solidFill>
              <a:latin typeface="+mn-lt"/>
              <a:ea typeface="+mn-ea"/>
              <a:cs typeface="+mn-cs"/>
            </a:defRPr>
          </a:lvl9pPr>
        </a:lstStyle>
        <a:p>
          <a:pPr algn="ctr">
            <a:defRPr/>
          </a:pPr>
          <a:r>
            <a:rPr lang="ja-JP" altLang="en-US" sz="900">
              <a:solidFill>
                <a:prstClr val="black"/>
              </a:solidFill>
              <a:latin typeface="Meiryo UI" panose="020B0604030504040204" pitchFamily="50" charset="-128"/>
              <a:ea typeface="Meiryo UI" panose="020B0604030504040204" pitchFamily="50" charset="-128"/>
              <a:cs typeface="Meiryo UI" panose="020B0604030504040204" pitchFamily="50" charset="-128"/>
            </a:rPr>
            <a:t>土砂災害危険度情報</a:t>
          </a:r>
        </a:p>
      </xdr:txBody>
    </xdr:sp>
    <xdr:clientData/>
  </xdr:twoCellAnchor>
  <xdr:twoCellAnchor editAs="absolute">
    <xdr:from>
      <xdr:col>5</xdr:col>
      <xdr:colOff>294958</xdr:colOff>
      <xdr:row>41</xdr:row>
      <xdr:rowOff>158698</xdr:rowOff>
    </xdr:from>
    <xdr:to>
      <xdr:col>6</xdr:col>
      <xdr:colOff>645223</xdr:colOff>
      <xdr:row>42</xdr:row>
      <xdr:rowOff>67854</xdr:rowOff>
    </xdr:to>
    <xdr:sp macro="" textlink="">
      <xdr:nvSpPr>
        <xdr:cNvPr id="77" name="テキスト ボックス 104">
          <a:extLst>
            <a:ext uri="{FF2B5EF4-FFF2-40B4-BE49-F238E27FC236}">
              <a16:creationId xmlns:a16="http://schemas.microsoft.com/office/drawing/2014/main" id="{6CBC505B-E5A9-47AA-8507-47AA30F41B83}"/>
            </a:ext>
          </a:extLst>
        </xdr:cNvPr>
        <xdr:cNvSpPr txBox="1"/>
      </xdr:nvSpPr>
      <xdr:spPr>
        <a:xfrm>
          <a:off x="3723958" y="11417248"/>
          <a:ext cx="1036065" cy="254858"/>
        </a:xfrm>
        <a:prstGeom prst="rect">
          <a:avLst/>
        </a:prstGeom>
        <a:noFill/>
        <a:ln w="19050">
          <a:noFill/>
        </a:ln>
      </xdr:spPr>
      <xdr:txBody>
        <a:bodyPr wrap="square" lIns="0" tIns="0" rIns="0" bIns="0">
          <a:noAutofit/>
        </a:bodyPr>
        <a:lstStyle>
          <a:defPPr>
            <a:defRPr lang="ja-JP"/>
          </a:defPPr>
          <a:lvl1pPr marL="0" algn="l" defTabSz="1280160" rtl="0" eaLnBrk="1" latinLnBrk="0" hangingPunct="1">
            <a:defRPr kumimoji="1" sz="2520" kern="1200">
              <a:solidFill>
                <a:schemeClr val="tx1"/>
              </a:solidFill>
              <a:latin typeface="+mn-lt"/>
              <a:ea typeface="+mn-ea"/>
              <a:cs typeface="+mn-cs"/>
            </a:defRPr>
          </a:lvl1pPr>
          <a:lvl2pPr marL="640080" algn="l" defTabSz="1280160" rtl="0" eaLnBrk="1" latinLnBrk="0" hangingPunct="1">
            <a:defRPr kumimoji="1" sz="2520" kern="1200">
              <a:solidFill>
                <a:schemeClr val="tx1"/>
              </a:solidFill>
              <a:latin typeface="+mn-lt"/>
              <a:ea typeface="+mn-ea"/>
              <a:cs typeface="+mn-cs"/>
            </a:defRPr>
          </a:lvl2pPr>
          <a:lvl3pPr marL="1280160" algn="l" defTabSz="1280160" rtl="0" eaLnBrk="1" latinLnBrk="0" hangingPunct="1">
            <a:defRPr kumimoji="1" sz="2520" kern="1200">
              <a:solidFill>
                <a:schemeClr val="tx1"/>
              </a:solidFill>
              <a:latin typeface="+mn-lt"/>
              <a:ea typeface="+mn-ea"/>
              <a:cs typeface="+mn-cs"/>
            </a:defRPr>
          </a:lvl3pPr>
          <a:lvl4pPr marL="1920240" algn="l" defTabSz="1280160" rtl="0" eaLnBrk="1" latinLnBrk="0" hangingPunct="1">
            <a:defRPr kumimoji="1" sz="2520" kern="1200">
              <a:solidFill>
                <a:schemeClr val="tx1"/>
              </a:solidFill>
              <a:latin typeface="+mn-lt"/>
              <a:ea typeface="+mn-ea"/>
              <a:cs typeface="+mn-cs"/>
            </a:defRPr>
          </a:lvl4pPr>
          <a:lvl5pPr marL="2560320" algn="l" defTabSz="1280160" rtl="0" eaLnBrk="1" latinLnBrk="0" hangingPunct="1">
            <a:defRPr kumimoji="1" sz="2520" kern="1200">
              <a:solidFill>
                <a:schemeClr val="tx1"/>
              </a:solidFill>
              <a:latin typeface="+mn-lt"/>
              <a:ea typeface="+mn-ea"/>
              <a:cs typeface="+mn-cs"/>
            </a:defRPr>
          </a:lvl5pPr>
          <a:lvl6pPr marL="3200400" algn="l" defTabSz="1280160" rtl="0" eaLnBrk="1" latinLnBrk="0" hangingPunct="1">
            <a:defRPr kumimoji="1" sz="2520" kern="1200">
              <a:solidFill>
                <a:schemeClr val="tx1"/>
              </a:solidFill>
              <a:latin typeface="+mn-lt"/>
              <a:ea typeface="+mn-ea"/>
              <a:cs typeface="+mn-cs"/>
            </a:defRPr>
          </a:lvl6pPr>
          <a:lvl7pPr marL="3840480" algn="l" defTabSz="1280160" rtl="0" eaLnBrk="1" latinLnBrk="0" hangingPunct="1">
            <a:defRPr kumimoji="1" sz="2520" kern="1200">
              <a:solidFill>
                <a:schemeClr val="tx1"/>
              </a:solidFill>
              <a:latin typeface="+mn-lt"/>
              <a:ea typeface="+mn-ea"/>
              <a:cs typeface="+mn-cs"/>
            </a:defRPr>
          </a:lvl7pPr>
          <a:lvl8pPr marL="4480560" algn="l" defTabSz="1280160" rtl="0" eaLnBrk="1" latinLnBrk="0" hangingPunct="1">
            <a:defRPr kumimoji="1" sz="2520" kern="1200">
              <a:solidFill>
                <a:schemeClr val="tx1"/>
              </a:solidFill>
              <a:latin typeface="+mn-lt"/>
              <a:ea typeface="+mn-ea"/>
              <a:cs typeface="+mn-cs"/>
            </a:defRPr>
          </a:lvl8pPr>
          <a:lvl9pPr marL="5120640" algn="l" defTabSz="1280160" rtl="0" eaLnBrk="1" latinLnBrk="0" hangingPunct="1">
            <a:defRPr kumimoji="1" sz="2520" kern="1200">
              <a:solidFill>
                <a:schemeClr val="tx1"/>
              </a:solidFill>
              <a:latin typeface="+mn-lt"/>
              <a:ea typeface="+mn-ea"/>
              <a:cs typeface="+mn-cs"/>
            </a:defRPr>
          </a:lvl9pPr>
        </a:lstStyle>
        <a:p>
          <a:pPr algn="ctr">
            <a:defRPr/>
          </a:pPr>
          <a:r>
            <a:rPr lang="ja-JP" altLang="en-US" sz="1050">
              <a:solidFill>
                <a:prstClr val="black"/>
              </a:solidFill>
              <a:latin typeface="Meiryo UI" panose="020B0604030504040204" pitchFamily="50" charset="-128"/>
              <a:ea typeface="Meiryo UI" panose="020B0604030504040204" pitchFamily="50" charset="-128"/>
              <a:cs typeface="Meiryo UI" panose="020B0604030504040204" pitchFamily="50" charset="-128"/>
            </a:rPr>
            <a:t>水位到達情報</a:t>
          </a:r>
          <a:endParaRPr lang="en-US" altLang="ja-JP" sz="1050">
            <a:solidFill>
              <a:prstClr val="black"/>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editAs="absolute">
    <xdr:from>
      <xdr:col>7</xdr:col>
      <xdr:colOff>67671</xdr:colOff>
      <xdr:row>41</xdr:row>
      <xdr:rowOff>162270</xdr:rowOff>
    </xdr:from>
    <xdr:to>
      <xdr:col>9</xdr:col>
      <xdr:colOff>242232</xdr:colOff>
      <xdr:row>42</xdr:row>
      <xdr:rowOff>71426</xdr:rowOff>
    </xdr:to>
    <xdr:sp macro="" textlink="">
      <xdr:nvSpPr>
        <xdr:cNvPr id="78" name="テキスト ボックス 109">
          <a:extLst>
            <a:ext uri="{FF2B5EF4-FFF2-40B4-BE49-F238E27FC236}">
              <a16:creationId xmlns:a16="http://schemas.microsoft.com/office/drawing/2014/main" id="{6CBC505B-E5A9-47AA-8507-47AA30F41B83}"/>
            </a:ext>
          </a:extLst>
        </xdr:cNvPr>
        <xdr:cNvSpPr txBox="1"/>
      </xdr:nvSpPr>
      <xdr:spPr>
        <a:xfrm>
          <a:off x="4868271" y="11420820"/>
          <a:ext cx="1079436" cy="254858"/>
        </a:xfrm>
        <a:prstGeom prst="rect">
          <a:avLst/>
        </a:prstGeom>
        <a:noFill/>
        <a:ln w="19050">
          <a:noFill/>
        </a:ln>
      </xdr:spPr>
      <xdr:txBody>
        <a:bodyPr wrap="square" lIns="0" tIns="0" rIns="0" bIns="0">
          <a:noAutofit/>
        </a:bodyPr>
        <a:lstStyle>
          <a:defPPr>
            <a:defRPr lang="ja-JP"/>
          </a:defPPr>
          <a:lvl1pPr marL="0" algn="l" defTabSz="1280160" rtl="0" eaLnBrk="1" latinLnBrk="0" hangingPunct="1">
            <a:defRPr kumimoji="1" sz="2520" kern="1200">
              <a:solidFill>
                <a:schemeClr val="tx1"/>
              </a:solidFill>
              <a:latin typeface="+mn-lt"/>
              <a:ea typeface="+mn-ea"/>
              <a:cs typeface="+mn-cs"/>
            </a:defRPr>
          </a:lvl1pPr>
          <a:lvl2pPr marL="640080" algn="l" defTabSz="1280160" rtl="0" eaLnBrk="1" latinLnBrk="0" hangingPunct="1">
            <a:defRPr kumimoji="1" sz="2520" kern="1200">
              <a:solidFill>
                <a:schemeClr val="tx1"/>
              </a:solidFill>
              <a:latin typeface="+mn-lt"/>
              <a:ea typeface="+mn-ea"/>
              <a:cs typeface="+mn-cs"/>
            </a:defRPr>
          </a:lvl2pPr>
          <a:lvl3pPr marL="1280160" algn="l" defTabSz="1280160" rtl="0" eaLnBrk="1" latinLnBrk="0" hangingPunct="1">
            <a:defRPr kumimoji="1" sz="2520" kern="1200">
              <a:solidFill>
                <a:schemeClr val="tx1"/>
              </a:solidFill>
              <a:latin typeface="+mn-lt"/>
              <a:ea typeface="+mn-ea"/>
              <a:cs typeface="+mn-cs"/>
            </a:defRPr>
          </a:lvl3pPr>
          <a:lvl4pPr marL="1920240" algn="l" defTabSz="1280160" rtl="0" eaLnBrk="1" latinLnBrk="0" hangingPunct="1">
            <a:defRPr kumimoji="1" sz="2520" kern="1200">
              <a:solidFill>
                <a:schemeClr val="tx1"/>
              </a:solidFill>
              <a:latin typeface="+mn-lt"/>
              <a:ea typeface="+mn-ea"/>
              <a:cs typeface="+mn-cs"/>
            </a:defRPr>
          </a:lvl4pPr>
          <a:lvl5pPr marL="2560320" algn="l" defTabSz="1280160" rtl="0" eaLnBrk="1" latinLnBrk="0" hangingPunct="1">
            <a:defRPr kumimoji="1" sz="2520" kern="1200">
              <a:solidFill>
                <a:schemeClr val="tx1"/>
              </a:solidFill>
              <a:latin typeface="+mn-lt"/>
              <a:ea typeface="+mn-ea"/>
              <a:cs typeface="+mn-cs"/>
            </a:defRPr>
          </a:lvl5pPr>
          <a:lvl6pPr marL="3200400" algn="l" defTabSz="1280160" rtl="0" eaLnBrk="1" latinLnBrk="0" hangingPunct="1">
            <a:defRPr kumimoji="1" sz="2520" kern="1200">
              <a:solidFill>
                <a:schemeClr val="tx1"/>
              </a:solidFill>
              <a:latin typeface="+mn-lt"/>
              <a:ea typeface="+mn-ea"/>
              <a:cs typeface="+mn-cs"/>
            </a:defRPr>
          </a:lvl6pPr>
          <a:lvl7pPr marL="3840480" algn="l" defTabSz="1280160" rtl="0" eaLnBrk="1" latinLnBrk="0" hangingPunct="1">
            <a:defRPr kumimoji="1" sz="2520" kern="1200">
              <a:solidFill>
                <a:schemeClr val="tx1"/>
              </a:solidFill>
              <a:latin typeface="+mn-lt"/>
              <a:ea typeface="+mn-ea"/>
              <a:cs typeface="+mn-cs"/>
            </a:defRPr>
          </a:lvl7pPr>
          <a:lvl8pPr marL="4480560" algn="l" defTabSz="1280160" rtl="0" eaLnBrk="1" latinLnBrk="0" hangingPunct="1">
            <a:defRPr kumimoji="1" sz="2520" kern="1200">
              <a:solidFill>
                <a:schemeClr val="tx1"/>
              </a:solidFill>
              <a:latin typeface="+mn-lt"/>
              <a:ea typeface="+mn-ea"/>
              <a:cs typeface="+mn-cs"/>
            </a:defRPr>
          </a:lvl8pPr>
          <a:lvl9pPr marL="5120640" algn="l" defTabSz="1280160" rtl="0" eaLnBrk="1" latinLnBrk="0" hangingPunct="1">
            <a:defRPr kumimoji="1" sz="2520" kern="1200">
              <a:solidFill>
                <a:schemeClr val="tx1"/>
              </a:solidFill>
              <a:latin typeface="+mn-lt"/>
              <a:ea typeface="+mn-ea"/>
              <a:cs typeface="+mn-cs"/>
            </a:defRPr>
          </a:lvl9pPr>
        </a:lstStyle>
        <a:p>
          <a:pPr algn="ctr">
            <a:defRPr/>
          </a:pPr>
          <a:r>
            <a:rPr lang="ja-JP" altLang="en-US" sz="900">
              <a:solidFill>
                <a:prstClr val="black"/>
              </a:solidFill>
              <a:latin typeface="Meiryo UI" panose="020B0604030504040204" pitchFamily="50" charset="-128"/>
              <a:ea typeface="Meiryo UI" panose="020B0604030504040204" pitchFamily="50" charset="-128"/>
              <a:cs typeface="Meiryo UI" panose="020B0604030504040204" pitchFamily="50" charset="-128"/>
            </a:rPr>
            <a:t>（危険度分布）</a:t>
          </a:r>
        </a:p>
      </xdr:txBody>
    </xdr:sp>
    <xdr:clientData/>
  </xdr:twoCellAnchor>
  <xdr:twoCellAnchor editAs="absolute">
    <xdr:from>
      <xdr:col>5</xdr:col>
      <xdr:colOff>266869</xdr:colOff>
      <xdr:row>41</xdr:row>
      <xdr:rowOff>19050</xdr:rowOff>
    </xdr:from>
    <xdr:to>
      <xdr:col>9</xdr:col>
      <xdr:colOff>300608</xdr:colOff>
      <xdr:row>86</xdr:row>
      <xdr:rowOff>168087</xdr:rowOff>
    </xdr:to>
    <xdr:grpSp>
      <xdr:nvGrpSpPr>
        <xdr:cNvPr id="79" name="グループ化 78"/>
        <xdr:cNvGrpSpPr/>
      </xdr:nvGrpSpPr>
      <xdr:grpSpPr>
        <a:xfrm>
          <a:off x="3684663" y="11404226"/>
          <a:ext cx="2308533" cy="9371479"/>
          <a:chOff x="3668519" y="11332274"/>
          <a:chExt cx="2292439" cy="9432226"/>
        </a:xfrm>
      </xdr:grpSpPr>
      <xdr:cxnSp macro="">
        <xdr:nvCxnSpPr>
          <xdr:cNvPr id="86" name="直線コネクタ 85"/>
          <xdr:cNvCxnSpPr/>
        </xdr:nvCxnSpPr>
        <xdr:spPr bwMode="auto">
          <a:xfrm>
            <a:off x="5960958" y="11332274"/>
            <a:ext cx="0" cy="9432226"/>
          </a:xfrm>
          <a:prstGeom prst="line">
            <a:avLst/>
          </a:prstGeom>
          <a:solidFill>
            <a:schemeClr val="accent1"/>
          </a:solidFill>
          <a:ln w="6350" cap="sq" cmpd="sng" algn="ctr">
            <a:solidFill>
              <a:schemeClr val="tx1"/>
            </a:solidFill>
            <a:prstDash val="dash"/>
            <a:round/>
            <a:headEnd type="none" w="sm" len="sm"/>
            <a:tailEnd type="none" w="sm" len="sm"/>
          </a:ln>
          <a:effectLst/>
        </xdr:spPr>
      </xdr:cxnSp>
      <xdr:cxnSp macro="">
        <xdr:nvCxnSpPr>
          <xdr:cNvPr id="87" name="直線コネクタ 86"/>
          <xdr:cNvCxnSpPr/>
        </xdr:nvCxnSpPr>
        <xdr:spPr bwMode="auto">
          <a:xfrm>
            <a:off x="4797912" y="11332274"/>
            <a:ext cx="0" cy="9432226"/>
          </a:xfrm>
          <a:prstGeom prst="line">
            <a:avLst/>
          </a:prstGeom>
          <a:solidFill>
            <a:schemeClr val="accent1"/>
          </a:solidFill>
          <a:ln w="6350" cap="sq" cmpd="sng" algn="ctr">
            <a:solidFill>
              <a:schemeClr val="tx1"/>
            </a:solidFill>
            <a:prstDash val="dash"/>
            <a:round/>
            <a:headEnd type="none" w="sm" len="sm"/>
            <a:tailEnd type="none" w="sm" len="sm"/>
          </a:ln>
          <a:effectLst/>
        </xdr:spPr>
      </xdr:cxnSp>
      <xdr:cxnSp macro="">
        <xdr:nvCxnSpPr>
          <xdr:cNvPr id="88" name="直線コネクタ 87"/>
          <xdr:cNvCxnSpPr/>
        </xdr:nvCxnSpPr>
        <xdr:spPr bwMode="auto">
          <a:xfrm>
            <a:off x="3668519" y="11332274"/>
            <a:ext cx="0" cy="9432226"/>
          </a:xfrm>
          <a:prstGeom prst="line">
            <a:avLst/>
          </a:prstGeom>
          <a:solidFill>
            <a:schemeClr val="accent1"/>
          </a:solidFill>
          <a:ln w="6350" cap="sq" cmpd="sng" algn="ctr">
            <a:solidFill>
              <a:schemeClr val="tx1"/>
            </a:solidFill>
            <a:prstDash val="dash"/>
            <a:round/>
            <a:headEnd type="none" w="sm" len="sm"/>
            <a:tailEnd type="none" w="sm" len="sm"/>
          </a:ln>
          <a:effectLst/>
        </xdr:spPr>
      </xdr:cxnSp>
    </xdr:grpSp>
    <xdr:clientData/>
  </xdr:twoCellAnchor>
  <xdr:twoCellAnchor editAs="oneCell">
    <xdr:from>
      <xdr:col>0</xdr:col>
      <xdr:colOff>0</xdr:colOff>
      <xdr:row>42</xdr:row>
      <xdr:rowOff>99252</xdr:rowOff>
    </xdr:from>
    <xdr:to>
      <xdr:col>11</xdr:col>
      <xdr:colOff>489857</xdr:colOff>
      <xdr:row>87</xdr:row>
      <xdr:rowOff>27221</xdr:rowOff>
    </xdr:to>
    <xdr:grpSp>
      <xdr:nvGrpSpPr>
        <xdr:cNvPr id="109" name="グループ化 108"/>
        <xdr:cNvGrpSpPr/>
      </xdr:nvGrpSpPr>
      <xdr:grpSpPr>
        <a:xfrm>
          <a:off x="0" y="11831811"/>
          <a:ext cx="7930563" cy="9004734"/>
          <a:chOff x="0" y="11748204"/>
          <a:chExt cx="8023266" cy="9276077"/>
        </a:xfrm>
      </xdr:grpSpPr>
      <xdr:cxnSp macro="">
        <xdr:nvCxnSpPr>
          <xdr:cNvPr id="131" name="直線矢印コネクタ 130">
            <a:extLst>
              <a:ext uri="{FF2B5EF4-FFF2-40B4-BE49-F238E27FC236}">
                <a16:creationId xmlns:a16="http://schemas.microsoft.com/office/drawing/2014/main" id="{6DA78E10-D81B-4A16-B2E4-8352B2F3DA45}"/>
              </a:ext>
            </a:extLst>
          </xdr:cNvPr>
          <xdr:cNvCxnSpPr/>
        </xdr:nvCxnSpPr>
        <xdr:spPr bwMode="auto">
          <a:xfrm>
            <a:off x="1074193" y="19749037"/>
            <a:ext cx="4797" cy="333371"/>
          </a:xfrm>
          <a:prstGeom prst="straightConnector1">
            <a:avLst/>
          </a:prstGeom>
          <a:ln w="38100">
            <a:solidFill>
              <a:schemeClr val="bg1">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grpSp>
        <xdr:nvGrpSpPr>
          <xdr:cNvPr id="93" name="グループ化 92"/>
          <xdr:cNvGrpSpPr/>
        </xdr:nvGrpSpPr>
        <xdr:grpSpPr>
          <a:xfrm>
            <a:off x="291968" y="19929157"/>
            <a:ext cx="1750654" cy="1095124"/>
            <a:chOff x="291968" y="19257846"/>
            <a:chExt cx="1732317" cy="1271177"/>
          </a:xfrm>
        </xdr:grpSpPr>
        <xdr:sp macro="" textlink="">
          <xdr:nvSpPr>
            <xdr:cNvPr id="24" name="爆発 1 23"/>
            <xdr:cNvSpPr/>
          </xdr:nvSpPr>
          <xdr:spPr bwMode="auto">
            <a:xfrm>
              <a:off x="291968" y="19825056"/>
              <a:ext cx="1732317" cy="703967"/>
            </a:xfrm>
            <a:prstGeom prst="irregularSeal1">
              <a:avLst/>
            </a:prstGeom>
            <a:solidFill>
              <a:schemeClr val="accent5"/>
            </a:solidFill>
            <a:ln w="19050" cap="sq" algn="ctr">
              <a:solidFill>
                <a:schemeClr val="tx1"/>
              </a:solidFill>
              <a:round/>
              <a:headEnd type="none" w="sm" len="sm"/>
              <a:tailEnd type="none" w="sm" len="sm"/>
            </a:ln>
          </xdr:spPr>
          <xdr:txBody>
            <a:bodyPr wrap="square" rtlCol="0" anchor="b"/>
            <a:lstStyle>
              <a:defPPr>
                <a:defRPr lang="ja-JP"/>
              </a:defPPr>
              <a:lvl1pPr marL="0" algn="l" defTabSz="1280160" rtl="0" eaLnBrk="1" latinLnBrk="0" hangingPunct="1">
                <a:defRPr kumimoji="1" sz="2520" kern="1200">
                  <a:solidFill>
                    <a:schemeClr val="tx1"/>
                  </a:solidFill>
                  <a:latin typeface="+mn-lt"/>
                  <a:ea typeface="+mn-ea"/>
                  <a:cs typeface="+mn-cs"/>
                </a:defRPr>
              </a:lvl1pPr>
              <a:lvl2pPr marL="640080" algn="l" defTabSz="1280160" rtl="0" eaLnBrk="1" latinLnBrk="0" hangingPunct="1">
                <a:defRPr kumimoji="1" sz="2520" kern="1200">
                  <a:solidFill>
                    <a:schemeClr val="tx1"/>
                  </a:solidFill>
                  <a:latin typeface="+mn-lt"/>
                  <a:ea typeface="+mn-ea"/>
                  <a:cs typeface="+mn-cs"/>
                </a:defRPr>
              </a:lvl2pPr>
              <a:lvl3pPr marL="1280160" algn="l" defTabSz="1280160" rtl="0" eaLnBrk="1" latinLnBrk="0" hangingPunct="1">
                <a:defRPr kumimoji="1" sz="2520" kern="1200">
                  <a:solidFill>
                    <a:schemeClr val="tx1"/>
                  </a:solidFill>
                  <a:latin typeface="+mn-lt"/>
                  <a:ea typeface="+mn-ea"/>
                  <a:cs typeface="+mn-cs"/>
                </a:defRPr>
              </a:lvl3pPr>
              <a:lvl4pPr marL="1920240" algn="l" defTabSz="1280160" rtl="0" eaLnBrk="1" latinLnBrk="0" hangingPunct="1">
                <a:defRPr kumimoji="1" sz="2520" kern="1200">
                  <a:solidFill>
                    <a:schemeClr val="tx1"/>
                  </a:solidFill>
                  <a:latin typeface="+mn-lt"/>
                  <a:ea typeface="+mn-ea"/>
                  <a:cs typeface="+mn-cs"/>
                </a:defRPr>
              </a:lvl4pPr>
              <a:lvl5pPr marL="2560320" algn="l" defTabSz="1280160" rtl="0" eaLnBrk="1" latinLnBrk="0" hangingPunct="1">
                <a:defRPr kumimoji="1" sz="2520" kern="1200">
                  <a:solidFill>
                    <a:schemeClr val="tx1"/>
                  </a:solidFill>
                  <a:latin typeface="+mn-lt"/>
                  <a:ea typeface="+mn-ea"/>
                  <a:cs typeface="+mn-cs"/>
                </a:defRPr>
              </a:lvl5pPr>
              <a:lvl6pPr marL="3200400" algn="l" defTabSz="1280160" rtl="0" eaLnBrk="1" latinLnBrk="0" hangingPunct="1">
                <a:defRPr kumimoji="1" sz="2520" kern="1200">
                  <a:solidFill>
                    <a:schemeClr val="tx1"/>
                  </a:solidFill>
                  <a:latin typeface="+mn-lt"/>
                  <a:ea typeface="+mn-ea"/>
                  <a:cs typeface="+mn-cs"/>
                </a:defRPr>
              </a:lvl6pPr>
              <a:lvl7pPr marL="3840480" algn="l" defTabSz="1280160" rtl="0" eaLnBrk="1" latinLnBrk="0" hangingPunct="1">
                <a:defRPr kumimoji="1" sz="2520" kern="1200">
                  <a:solidFill>
                    <a:schemeClr val="tx1"/>
                  </a:solidFill>
                  <a:latin typeface="+mn-lt"/>
                  <a:ea typeface="+mn-ea"/>
                  <a:cs typeface="+mn-cs"/>
                </a:defRPr>
              </a:lvl7pPr>
              <a:lvl8pPr marL="4480560" algn="l" defTabSz="1280160" rtl="0" eaLnBrk="1" latinLnBrk="0" hangingPunct="1">
                <a:defRPr kumimoji="1" sz="2520" kern="1200">
                  <a:solidFill>
                    <a:schemeClr val="tx1"/>
                  </a:solidFill>
                  <a:latin typeface="+mn-lt"/>
                  <a:ea typeface="+mn-ea"/>
                  <a:cs typeface="+mn-cs"/>
                </a:defRPr>
              </a:lvl8pPr>
              <a:lvl9pPr marL="5120640" algn="l" defTabSz="1280160" rtl="0" eaLnBrk="1" latinLnBrk="0" hangingPunct="1">
                <a:defRPr kumimoji="1" sz="2520" kern="1200">
                  <a:solidFill>
                    <a:schemeClr val="tx1"/>
                  </a:solidFill>
                  <a:latin typeface="+mn-lt"/>
                  <a:ea typeface="+mn-ea"/>
                  <a:cs typeface="+mn-cs"/>
                </a:defRPr>
              </a:lvl9pPr>
            </a:lstStyle>
            <a:p>
              <a:pPr algn="ctr" eaLnBrk="1" hangingPunct="1"/>
              <a:endParaRPr kumimoji="1" lang="ja-JP" altLang="en-US" sz="1600">
                <a:latin typeface="Segoe UI" panose="020B0502040204020203" pitchFamily="34" charset="0"/>
                <a:ea typeface="メイリオ" panose="020B0604030504040204" pitchFamily="50" charset="-128"/>
              </a:endParaRPr>
            </a:p>
          </xdr:txBody>
        </xdr:sp>
        <xdr:sp macro="" textlink="">
          <xdr:nvSpPr>
            <xdr:cNvPr id="31" name="テキスト ボックス 2">
              <a:extLst>
                <a:ext uri="{FF2B5EF4-FFF2-40B4-BE49-F238E27FC236}">
                  <a16:creationId xmlns:a16="http://schemas.microsoft.com/office/drawing/2014/main" id="{D0F94215-9A50-4827-B47C-6A93420865E7}"/>
                </a:ext>
              </a:extLst>
            </xdr:cNvPr>
            <xdr:cNvSpPr txBox="1">
              <a:spLocks noChangeArrowheads="1"/>
            </xdr:cNvSpPr>
          </xdr:nvSpPr>
          <xdr:spPr bwMode="auto">
            <a:xfrm>
              <a:off x="777885" y="20022246"/>
              <a:ext cx="970098" cy="3621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55116" tIns="27559" rIns="55116" bIns="27559">
              <a:spAutoFit/>
            </a:bodyPr>
            <a:lstStyle>
              <a:defPPr>
                <a:defRPr lang="ja-JP"/>
              </a:defPPr>
              <a:lvl1pPr marL="0" algn="l" defTabSz="1280160" rtl="0" eaLnBrk="1" latinLnBrk="0" hangingPunct="1">
                <a:defRPr kumimoji="1" sz="2520" kern="1200">
                  <a:solidFill>
                    <a:schemeClr val="tx1"/>
                  </a:solidFill>
                  <a:latin typeface="+mn-lt"/>
                  <a:ea typeface="+mn-ea"/>
                  <a:cs typeface="+mn-cs"/>
                </a:defRPr>
              </a:lvl1pPr>
              <a:lvl2pPr marL="640080" algn="l" defTabSz="1280160" rtl="0" eaLnBrk="1" latinLnBrk="0" hangingPunct="1">
                <a:defRPr kumimoji="1" sz="2520" kern="1200">
                  <a:solidFill>
                    <a:schemeClr val="tx1"/>
                  </a:solidFill>
                  <a:latin typeface="+mn-lt"/>
                  <a:ea typeface="+mn-ea"/>
                  <a:cs typeface="+mn-cs"/>
                </a:defRPr>
              </a:lvl2pPr>
              <a:lvl3pPr marL="1280160" algn="l" defTabSz="1280160" rtl="0" eaLnBrk="1" latinLnBrk="0" hangingPunct="1">
                <a:defRPr kumimoji="1" sz="2520" kern="1200">
                  <a:solidFill>
                    <a:schemeClr val="tx1"/>
                  </a:solidFill>
                  <a:latin typeface="+mn-lt"/>
                  <a:ea typeface="+mn-ea"/>
                  <a:cs typeface="+mn-cs"/>
                </a:defRPr>
              </a:lvl3pPr>
              <a:lvl4pPr marL="1920240" algn="l" defTabSz="1280160" rtl="0" eaLnBrk="1" latinLnBrk="0" hangingPunct="1">
                <a:defRPr kumimoji="1" sz="2520" kern="1200">
                  <a:solidFill>
                    <a:schemeClr val="tx1"/>
                  </a:solidFill>
                  <a:latin typeface="+mn-lt"/>
                  <a:ea typeface="+mn-ea"/>
                  <a:cs typeface="+mn-cs"/>
                </a:defRPr>
              </a:lvl4pPr>
              <a:lvl5pPr marL="2560320" algn="l" defTabSz="1280160" rtl="0" eaLnBrk="1" latinLnBrk="0" hangingPunct="1">
                <a:defRPr kumimoji="1" sz="2520" kern="1200">
                  <a:solidFill>
                    <a:schemeClr val="tx1"/>
                  </a:solidFill>
                  <a:latin typeface="+mn-lt"/>
                  <a:ea typeface="+mn-ea"/>
                  <a:cs typeface="+mn-cs"/>
                </a:defRPr>
              </a:lvl5pPr>
              <a:lvl6pPr marL="3200400" algn="l" defTabSz="1280160" rtl="0" eaLnBrk="1" latinLnBrk="0" hangingPunct="1">
                <a:defRPr kumimoji="1" sz="2520" kern="1200">
                  <a:solidFill>
                    <a:schemeClr val="tx1"/>
                  </a:solidFill>
                  <a:latin typeface="+mn-lt"/>
                  <a:ea typeface="+mn-ea"/>
                  <a:cs typeface="+mn-cs"/>
                </a:defRPr>
              </a:lvl6pPr>
              <a:lvl7pPr marL="3840480" algn="l" defTabSz="1280160" rtl="0" eaLnBrk="1" latinLnBrk="0" hangingPunct="1">
                <a:defRPr kumimoji="1" sz="2520" kern="1200">
                  <a:solidFill>
                    <a:schemeClr val="tx1"/>
                  </a:solidFill>
                  <a:latin typeface="+mn-lt"/>
                  <a:ea typeface="+mn-ea"/>
                  <a:cs typeface="+mn-cs"/>
                </a:defRPr>
              </a:lvl7pPr>
              <a:lvl8pPr marL="4480560" algn="l" defTabSz="1280160" rtl="0" eaLnBrk="1" latinLnBrk="0" hangingPunct="1">
                <a:defRPr kumimoji="1" sz="2520" kern="1200">
                  <a:solidFill>
                    <a:schemeClr val="tx1"/>
                  </a:solidFill>
                  <a:latin typeface="+mn-lt"/>
                  <a:ea typeface="+mn-ea"/>
                  <a:cs typeface="+mn-cs"/>
                </a:defRPr>
              </a:lvl8pPr>
              <a:lvl9pPr marL="5120640" algn="l" defTabSz="1280160" rtl="0" eaLnBrk="1" latinLnBrk="0" hangingPunct="1">
                <a:defRPr kumimoji="1" sz="2520" kern="1200">
                  <a:solidFill>
                    <a:schemeClr val="tx1"/>
                  </a:solidFill>
                  <a:latin typeface="+mn-lt"/>
                  <a:ea typeface="+mn-ea"/>
                  <a:cs typeface="+mn-cs"/>
                </a:defRPr>
              </a:lvl9pPr>
            </a:lstStyle>
            <a:p>
              <a:pPr eaLnBrk="1" hangingPunct="1">
                <a:spcBef>
                  <a:spcPct val="0"/>
                </a:spcBef>
                <a:buFont typeface="Arial" charset="0"/>
                <a:buNone/>
                <a:defRPr/>
              </a:pPr>
              <a:r>
                <a:rPr lang="ja-JP" altLang="en-US" sz="1204">
                  <a:solidFill>
                    <a:schemeClr val="bg1"/>
                  </a:solidFill>
                  <a:latin typeface="メイリオ" pitchFamily="50" charset="-128"/>
                  <a:ea typeface="メイリオ" pitchFamily="50" charset="-128"/>
                  <a:cs typeface="メイリオ" pitchFamily="50" charset="-128"/>
                </a:rPr>
                <a:t>氾濫発生</a:t>
              </a:r>
            </a:p>
          </xdr:txBody>
        </xdr:sp>
        <xdr:sp macro="" textlink="">
          <xdr:nvSpPr>
            <xdr:cNvPr id="62" name="爆発 1 61"/>
            <xdr:cNvSpPr/>
          </xdr:nvSpPr>
          <xdr:spPr bwMode="auto">
            <a:xfrm>
              <a:off x="291968" y="19257846"/>
              <a:ext cx="1732317" cy="694812"/>
            </a:xfrm>
            <a:prstGeom prst="irregularSeal1">
              <a:avLst/>
            </a:prstGeom>
            <a:solidFill>
              <a:schemeClr val="accent2">
                <a:lumMod val="50000"/>
              </a:schemeClr>
            </a:solidFill>
            <a:ln w="19050" cap="sq" algn="ctr">
              <a:solidFill>
                <a:schemeClr val="tx1"/>
              </a:solidFill>
              <a:round/>
              <a:headEnd type="none" w="sm" len="sm"/>
              <a:tailEnd type="none" w="sm" len="sm"/>
            </a:ln>
          </xdr:spPr>
          <xdr:txBody>
            <a:bodyPr wrap="square" rtlCol="0" anchor="b"/>
            <a:lstStyle>
              <a:defPPr>
                <a:defRPr lang="ja-JP"/>
              </a:defPPr>
              <a:lvl1pPr marL="0" algn="l" defTabSz="1280160" rtl="0" eaLnBrk="1" latinLnBrk="0" hangingPunct="1">
                <a:defRPr kumimoji="1" sz="2520" kern="1200">
                  <a:solidFill>
                    <a:schemeClr val="tx1"/>
                  </a:solidFill>
                  <a:latin typeface="+mn-lt"/>
                  <a:ea typeface="+mn-ea"/>
                  <a:cs typeface="+mn-cs"/>
                </a:defRPr>
              </a:lvl1pPr>
              <a:lvl2pPr marL="640080" algn="l" defTabSz="1280160" rtl="0" eaLnBrk="1" latinLnBrk="0" hangingPunct="1">
                <a:defRPr kumimoji="1" sz="2520" kern="1200">
                  <a:solidFill>
                    <a:schemeClr val="tx1"/>
                  </a:solidFill>
                  <a:latin typeface="+mn-lt"/>
                  <a:ea typeface="+mn-ea"/>
                  <a:cs typeface="+mn-cs"/>
                </a:defRPr>
              </a:lvl2pPr>
              <a:lvl3pPr marL="1280160" algn="l" defTabSz="1280160" rtl="0" eaLnBrk="1" latinLnBrk="0" hangingPunct="1">
                <a:defRPr kumimoji="1" sz="2520" kern="1200">
                  <a:solidFill>
                    <a:schemeClr val="tx1"/>
                  </a:solidFill>
                  <a:latin typeface="+mn-lt"/>
                  <a:ea typeface="+mn-ea"/>
                  <a:cs typeface="+mn-cs"/>
                </a:defRPr>
              </a:lvl3pPr>
              <a:lvl4pPr marL="1920240" algn="l" defTabSz="1280160" rtl="0" eaLnBrk="1" latinLnBrk="0" hangingPunct="1">
                <a:defRPr kumimoji="1" sz="2520" kern="1200">
                  <a:solidFill>
                    <a:schemeClr val="tx1"/>
                  </a:solidFill>
                  <a:latin typeface="+mn-lt"/>
                  <a:ea typeface="+mn-ea"/>
                  <a:cs typeface="+mn-cs"/>
                </a:defRPr>
              </a:lvl4pPr>
              <a:lvl5pPr marL="2560320" algn="l" defTabSz="1280160" rtl="0" eaLnBrk="1" latinLnBrk="0" hangingPunct="1">
                <a:defRPr kumimoji="1" sz="2520" kern="1200">
                  <a:solidFill>
                    <a:schemeClr val="tx1"/>
                  </a:solidFill>
                  <a:latin typeface="+mn-lt"/>
                  <a:ea typeface="+mn-ea"/>
                  <a:cs typeface="+mn-cs"/>
                </a:defRPr>
              </a:lvl5pPr>
              <a:lvl6pPr marL="3200400" algn="l" defTabSz="1280160" rtl="0" eaLnBrk="1" latinLnBrk="0" hangingPunct="1">
                <a:defRPr kumimoji="1" sz="2520" kern="1200">
                  <a:solidFill>
                    <a:schemeClr val="tx1"/>
                  </a:solidFill>
                  <a:latin typeface="+mn-lt"/>
                  <a:ea typeface="+mn-ea"/>
                  <a:cs typeface="+mn-cs"/>
                </a:defRPr>
              </a:lvl6pPr>
              <a:lvl7pPr marL="3840480" algn="l" defTabSz="1280160" rtl="0" eaLnBrk="1" latinLnBrk="0" hangingPunct="1">
                <a:defRPr kumimoji="1" sz="2520" kern="1200">
                  <a:solidFill>
                    <a:schemeClr val="tx1"/>
                  </a:solidFill>
                  <a:latin typeface="+mn-lt"/>
                  <a:ea typeface="+mn-ea"/>
                  <a:cs typeface="+mn-cs"/>
                </a:defRPr>
              </a:lvl7pPr>
              <a:lvl8pPr marL="4480560" algn="l" defTabSz="1280160" rtl="0" eaLnBrk="1" latinLnBrk="0" hangingPunct="1">
                <a:defRPr kumimoji="1" sz="2520" kern="1200">
                  <a:solidFill>
                    <a:schemeClr val="tx1"/>
                  </a:solidFill>
                  <a:latin typeface="+mn-lt"/>
                  <a:ea typeface="+mn-ea"/>
                  <a:cs typeface="+mn-cs"/>
                </a:defRPr>
              </a:lvl8pPr>
              <a:lvl9pPr marL="5120640" algn="l" defTabSz="1280160" rtl="0" eaLnBrk="1" latinLnBrk="0" hangingPunct="1">
                <a:defRPr kumimoji="1" sz="2520" kern="1200">
                  <a:solidFill>
                    <a:schemeClr val="tx1"/>
                  </a:solidFill>
                  <a:latin typeface="+mn-lt"/>
                  <a:ea typeface="+mn-ea"/>
                  <a:cs typeface="+mn-cs"/>
                </a:defRPr>
              </a:lvl9pPr>
            </a:lstStyle>
            <a:p>
              <a:pPr algn="ctr" eaLnBrk="1" hangingPunct="1"/>
              <a:endParaRPr kumimoji="1" lang="ja-JP" altLang="en-US" sz="1600">
                <a:latin typeface="Segoe UI" panose="020B0502040204020203" pitchFamily="34" charset="0"/>
                <a:ea typeface="メイリオ" panose="020B0604030504040204" pitchFamily="50" charset="-128"/>
              </a:endParaRPr>
            </a:p>
          </xdr:txBody>
        </xdr:sp>
        <xdr:sp macro="" textlink="">
          <xdr:nvSpPr>
            <xdr:cNvPr id="63" name="テキスト ボックス 2">
              <a:extLst>
                <a:ext uri="{FF2B5EF4-FFF2-40B4-BE49-F238E27FC236}">
                  <a16:creationId xmlns:a16="http://schemas.microsoft.com/office/drawing/2014/main" id="{D0F94215-9A50-4827-B47C-6A93420865E7}"/>
                </a:ext>
              </a:extLst>
            </xdr:cNvPr>
            <xdr:cNvSpPr txBox="1">
              <a:spLocks noChangeArrowheads="1"/>
            </xdr:cNvSpPr>
          </xdr:nvSpPr>
          <xdr:spPr bwMode="auto">
            <a:xfrm>
              <a:off x="766886" y="19457406"/>
              <a:ext cx="970098" cy="39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55116" tIns="27559" rIns="55116" bIns="27559">
              <a:spAutoFit/>
            </a:bodyPr>
            <a:lstStyle>
              <a:defPPr>
                <a:defRPr lang="ja-JP"/>
              </a:defPPr>
              <a:lvl1pPr marL="0" algn="l" defTabSz="1280160" rtl="0" eaLnBrk="1" latinLnBrk="0" hangingPunct="1">
                <a:defRPr kumimoji="1" sz="2520" kern="1200">
                  <a:solidFill>
                    <a:schemeClr val="tx1"/>
                  </a:solidFill>
                  <a:latin typeface="+mn-lt"/>
                  <a:ea typeface="+mn-ea"/>
                  <a:cs typeface="+mn-cs"/>
                </a:defRPr>
              </a:lvl1pPr>
              <a:lvl2pPr marL="640080" algn="l" defTabSz="1280160" rtl="0" eaLnBrk="1" latinLnBrk="0" hangingPunct="1">
                <a:defRPr kumimoji="1" sz="2520" kern="1200">
                  <a:solidFill>
                    <a:schemeClr val="tx1"/>
                  </a:solidFill>
                  <a:latin typeface="+mn-lt"/>
                  <a:ea typeface="+mn-ea"/>
                  <a:cs typeface="+mn-cs"/>
                </a:defRPr>
              </a:lvl2pPr>
              <a:lvl3pPr marL="1280160" algn="l" defTabSz="1280160" rtl="0" eaLnBrk="1" latinLnBrk="0" hangingPunct="1">
                <a:defRPr kumimoji="1" sz="2520" kern="1200">
                  <a:solidFill>
                    <a:schemeClr val="tx1"/>
                  </a:solidFill>
                  <a:latin typeface="+mn-lt"/>
                  <a:ea typeface="+mn-ea"/>
                  <a:cs typeface="+mn-cs"/>
                </a:defRPr>
              </a:lvl3pPr>
              <a:lvl4pPr marL="1920240" algn="l" defTabSz="1280160" rtl="0" eaLnBrk="1" latinLnBrk="0" hangingPunct="1">
                <a:defRPr kumimoji="1" sz="2520" kern="1200">
                  <a:solidFill>
                    <a:schemeClr val="tx1"/>
                  </a:solidFill>
                  <a:latin typeface="+mn-lt"/>
                  <a:ea typeface="+mn-ea"/>
                  <a:cs typeface="+mn-cs"/>
                </a:defRPr>
              </a:lvl4pPr>
              <a:lvl5pPr marL="2560320" algn="l" defTabSz="1280160" rtl="0" eaLnBrk="1" latinLnBrk="0" hangingPunct="1">
                <a:defRPr kumimoji="1" sz="2520" kern="1200">
                  <a:solidFill>
                    <a:schemeClr val="tx1"/>
                  </a:solidFill>
                  <a:latin typeface="+mn-lt"/>
                  <a:ea typeface="+mn-ea"/>
                  <a:cs typeface="+mn-cs"/>
                </a:defRPr>
              </a:lvl5pPr>
              <a:lvl6pPr marL="3200400" algn="l" defTabSz="1280160" rtl="0" eaLnBrk="1" latinLnBrk="0" hangingPunct="1">
                <a:defRPr kumimoji="1" sz="2520" kern="1200">
                  <a:solidFill>
                    <a:schemeClr val="tx1"/>
                  </a:solidFill>
                  <a:latin typeface="+mn-lt"/>
                  <a:ea typeface="+mn-ea"/>
                  <a:cs typeface="+mn-cs"/>
                </a:defRPr>
              </a:lvl6pPr>
              <a:lvl7pPr marL="3840480" algn="l" defTabSz="1280160" rtl="0" eaLnBrk="1" latinLnBrk="0" hangingPunct="1">
                <a:defRPr kumimoji="1" sz="2520" kern="1200">
                  <a:solidFill>
                    <a:schemeClr val="tx1"/>
                  </a:solidFill>
                  <a:latin typeface="+mn-lt"/>
                  <a:ea typeface="+mn-ea"/>
                  <a:cs typeface="+mn-cs"/>
                </a:defRPr>
              </a:lvl7pPr>
              <a:lvl8pPr marL="4480560" algn="l" defTabSz="1280160" rtl="0" eaLnBrk="1" latinLnBrk="0" hangingPunct="1">
                <a:defRPr kumimoji="1" sz="2520" kern="1200">
                  <a:solidFill>
                    <a:schemeClr val="tx1"/>
                  </a:solidFill>
                  <a:latin typeface="+mn-lt"/>
                  <a:ea typeface="+mn-ea"/>
                  <a:cs typeface="+mn-cs"/>
                </a:defRPr>
              </a:lvl8pPr>
              <a:lvl9pPr marL="5120640" algn="l" defTabSz="1280160" rtl="0" eaLnBrk="1" latinLnBrk="0" hangingPunct="1">
                <a:defRPr kumimoji="1" sz="2520" kern="1200">
                  <a:solidFill>
                    <a:schemeClr val="tx1"/>
                  </a:solidFill>
                  <a:latin typeface="+mn-lt"/>
                  <a:ea typeface="+mn-ea"/>
                  <a:cs typeface="+mn-cs"/>
                </a:defRPr>
              </a:lvl9pPr>
            </a:lstStyle>
            <a:p>
              <a:pPr eaLnBrk="1" hangingPunct="1">
                <a:spcBef>
                  <a:spcPct val="0"/>
                </a:spcBef>
                <a:buFont typeface="Arial" charset="0"/>
                <a:buNone/>
                <a:defRPr/>
              </a:pPr>
              <a:r>
                <a:rPr lang="ja-JP" altLang="en-US" sz="1204">
                  <a:solidFill>
                    <a:schemeClr val="bg1"/>
                  </a:solidFill>
                  <a:latin typeface="メイリオ" pitchFamily="50" charset="-128"/>
                  <a:ea typeface="メイリオ" pitchFamily="50" charset="-128"/>
                  <a:cs typeface="メイリオ" pitchFamily="50" charset="-128"/>
                </a:rPr>
                <a:t>土砂災害</a:t>
              </a:r>
            </a:p>
          </xdr:txBody>
        </xdr:sp>
      </xdr:grpSp>
      <xdr:sp macro="" textlink="">
        <xdr:nvSpPr>
          <xdr:cNvPr id="140" name="正方形/長方形 139"/>
          <xdr:cNvSpPr/>
        </xdr:nvSpPr>
        <xdr:spPr>
          <a:xfrm>
            <a:off x="11206" y="16986081"/>
            <a:ext cx="1968160" cy="522602"/>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41" name="正方形/長方形 140"/>
          <xdr:cNvSpPr/>
        </xdr:nvSpPr>
        <xdr:spPr>
          <a:xfrm>
            <a:off x="11206" y="17508682"/>
            <a:ext cx="1968160" cy="483672"/>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29" name="正方形/長方形 128"/>
          <xdr:cNvSpPr/>
        </xdr:nvSpPr>
        <xdr:spPr>
          <a:xfrm>
            <a:off x="1" y="13923559"/>
            <a:ext cx="1964317" cy="382999"/>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nvGrpSpPr>
          <xdr:cNvPr id="100" name="グループ化 99"/>
          <xdr:cNvGrpSpPr/>
        </xdr:nvGrpSpPr>
        <xdr:grpSpPr>
          <a:xfrm>
            <a:off x="7615052" y="11748204"/>
            <a:ext cx="408214" cy="9242451"/>
            <a:chOff x="7610630" y="11986932"/>
            <a:chExt cx="462680" cy="9905863"/>
          </a:xfrm>
        </xdr:grpSpPr>
        <xdr:sp macro="" textlink="">
          <xdr:nvSpPr>
            <xdr:cNvPr id="101" name="フローチャート: 代替処理 100"/>
            <xdr:cNvSpPr/>
          </xdr:nvSpPr>
          <xdr:spPr bwMode="auto">
            <a:xfrm>
              <a:off x="7610630" y="17589226"/>
              <a:ext cx="462680" cy="4303569"/>
            </a:xfrm>
            <a:prstGeom prst="flowChartAlternateProcess">
              <a:avLst/>
            </a:prstGeom>
            <a:solidFill>
              <a:srgbClr val="FF000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eaVert" wrap="square" tIns="147055" anchor="ctr">
              <a:noAutofit/>
            </a:bodyPr>
            <a:lstStyle>
              <a:defPPr>
                <a:defRPr lang="ja-JP"/>
              </a:defPPr>
              <a:lvl1pPr marL="0" algn="l" defTabSz="1280160" rtl="0" eaLnBrk="1" latinLnBrk="0" hangingPunct="1">
                <a:defRPr kumimoji="1" sz="2520" kern="1200">
                  <a:solidFill>
                    <a:schemeClr val="lt1"/>
                  </a:solidFill>
                  <a:latin typeface="+mn-lt"/>
                  <a:ea typeface="+mn-ea"/>
                  <a:cs typeface="+mn-cs"/>
                </a:defRPr>
              </a:lvl1pPr>
              <a:lvl2pPr marL="640080" algn="l" defTabSz="1280160" rtl="0" eaLnBrk="1" latinLnBrk="0" hangingPunct="1">
                <a:defRPr kumimoji="1" sz="2520" kern="1200">
                  <a:solidFill>
                    <a:schemeClr val="lt1"/>
                  </a:solidFill>
                  <a:latin typeface="+mn-lt"/>
                  <a:ea typeface="+mn-ea"/>
                  <a:cs typeface="+mn-cs"/>
                </a:defRPr>
              </a:lvl2pPr>
              <a:lvl3pPr marL="1280160" algn="l" defTabSz="1280160" rtl="0" eaLnBrk="1" latinLnBrk="0" hangingPunct="1">
                <a:defRPr kumimoji="1" sz="2520" kern="1200">
                  <a:solidFill>
                    <a:schemeClr val="lt1"/>
                  </a:solidFill>
                  <a:latin typeface="+mn-lt"/>
                  <a:ea typeface="+mn-ea"/>
                  <a:cs typeface="+mn-cs"/>
                </a:defRPr>
              </a:lvl3pPr>
              <a:lvl4pPr marL="1920240" algn="l" defTabSz="1280160" rtl="0" eaLnBrk="1" latinLnBrk="0" hangingPunct="1">
                <a:defRPr kumimoji="1" sz="2520" kern="1200">
                  <a:solidFill>
                    <a:schemeClr val="lt1"/>
                  </a:solidFill>
                  <a:latin typeface="+mn-lt"/>
                  <a:ea typeface="+mn-ea"/>
                  <a:cs typeface="+mn-cs"/>
                </a:defRPr>
              </a:lvl4pPr>
              <a:lvl5pPr marL="2560320" algn="l" defTabSz="1280160" rtl="0" eaLnBrk="1" latinLnBrk="0" hangingPunct="1">
                <a:defRPr kumimoji="1" sz="2520" kern="1200">
                  <a:solidFill>
                    <a:schemeClr val="lt1"/>
                  </a:solidFill>
                  <a:latin typeface="+mn-lt"/>
                  <a:ea typeface="+mn-ea"/>
                  <a:cs typeface="+mn-cs"/>
                </a:defRPr>
              </a:lvl5pPr>
              <a:lvl6pPr marL="3200400" algn="l" defTabSz="1280160" rtl="0" eaLnBrk="1" latinLnBrk="0" hangingPunct="1">
                <a:defRPr kumimoji="1" sz="2520" kern="1200">
                  <a:solidFill>
                    <a:schemeClr val="lt1"/>
                  </a:solidFill>
                  <a:latin typeface="+mn-lt"/>
                  <a:ea typeface="+mn-ea"/>
                  <a:cs typeface="+mn-cs"/>
                </a:defRPr>
              </a:lvl6pPr>
              <a:lvl7pPr marL="3840480" algn="l" defTabSz="1280160" rtl="0" eaLnBrk="1" latinLnBrk="0" hangingPunct="1">
                <a:defRPr kumimoji="1" sz="2520" kern="1200">
                  <a:solidFill>
                    <a:schemeClr val="lt1"/>
                  </a:solidFill>
                  <a:latin typeface="+mn-lt"/>
                  <a:ea typeface="+mn-ea"/>
                  <a:cs typeface="+mn-cs"/>
                </a:defRPr>
              </a:lvl7pPr>
              <a:lvl8pPr marL="4480560" algn="l" defTabSz="1280160" rtl="0" eaLnBrk="1" latinLnBrk="0" hangingPunct="1">
                <a:defRPr kumimoji="1" sz="2520" kern="1200">
                  <a:solidFill>
                    <a:schemeClr val="lt1"/>
                  </a:solidFill>
                  <a:latin typeface="+mn-lt"/>
                  <a:ea typeface="+mn-ea"/>
                  <a:cs typeface="+mn-cs"/>
                </a:defRPr>
              </a:lvl8pPr>
              <a:lvl9pPr marL="5120640" algn="l" defTabSz="1280160" rtl="0" eaLnBrk="1" latinLnBrk="0" hangingPunct="1">
                <a:defRPr kumimoji="1" sz="2520" kern="1200">
                  <a:solidFill>
                    <a:schemeClr val="lt1"/>
                  </a:solidFill>
                  <a:latin typeface="+mn-lt"/>
                  <a:ea typeface="+mn-ea"/>
                  <a:cs typeface="+mn-cs"/>
                </a:defRPr>
              </a:lvl9pPr>
            </a:lstStyle>
            <a:p>
              <a:pPr algn="ctr"/>
              <a:r>
                <a:rPr lang="ja-JP" altLang="en-US" sz="1200" b="1">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sp macro="" textlink="">
          <xdr:nvSpPr>
            <xdr:cNvPr id="102" name="フローチャート: 代替処理 101"/>
            <xdr:cNvSpPr/>
          </xdr:nvSpPr>
          <xdr:spPr bwMode="auto">
            <a:xfrm>
              <a:off x="7610630" y="13209728"/>
              <a:ext cx="462680" cy="2014338"/>
            </a:xfrm>
            <a:prstGeom prst="flowChartAlternateProcess">
              <a:avLst/>
            </a:prstGeom>
            <a:solidFill>
              <a:srgbClr val="FFFF0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eaVert" wrap="square" tIns="147055" anchor="ctr">
              <a:noAutofit/>
            </a:bodyPr>
            <a:lstStyle>
              <a:defPPr>
                <a:defRPr lang="ja-JP"/>
              </a:defPPr>
              <a:lvl1pPr marL="0" algn="l" defTabSz="1280160" rtl="0" eaLnBrk="1" latinLnBrk="0" hangingPunct="1">
                <a:defRPr kumimoji="1" sz="2520" kern="1200">
                  <a:solidFill>
                    <a:schemeClr val="lt1"/>
                  </a:solidFill>
                  <a:latin typeface="+mn-lt"/>
                  <a:ea typeface="+mn-ea"/>
                  <a:cs typeface="+mn-cs"/>
                </a:defRPr>
              </a:lvl1pPr>
              <a:lvl2pPr marL="640080" algn="l" defTabSz="1280160" rtl="0" eaLnBrk="1" latinLnBrk="0" hangingPunct="1">
                <a:defRPr kumimoji="1" sz="2520" kern="1200">
                  <a:solidFill>
                    <a:schemeClr val="lt1"/>
                  </a:solidFill>
                  <a:latin typeface="+mn-lt"/>
                  <a:ea typeface="+mn-ea"/>
                  <a:cs typeface="+mn-cs"/>
                </a:defRPr>
              </a:lvl2pPr>
              <a:lvl3pPr marL="1280160" algn="l" defTabSz="1280160" rtl="0" eaLnBrk="1" latinLnBrk="0" hangingPunct="1">
                <a:defRPr kumimoji="1" sz="2520" kern="1200">
                  <a:solidFill>
                    <a:schemeClr val="lt1"/>
                  </a:solidFill>
                  <a:latin typeface="+mn-lt"/>
                  <a:ea typeface="+mn-ea"/>
                  <a:cs typeface="+mn-cs"/>
                </a:defRPr>
              </a:lvl3pPr>
              <a:lvl4pPr marL="1920240" algn="l" defTabSz="1280160" rtl="0" eaLnBrk="1" latinLnBrk="0" hangingPunct="1">
                <a:defRPr kumimoji="1" sz="2520" kern="1200">
                  <a:solidFill>
                    <a:schemeClr val="lt1"/>
                  </a:solidFill>
                  <a:latin typeface="+mn-lt"/>
                  <a:ea typeface="+mn-ea"/>
                  <a:cs typeface="+mn-cs"/>
                </a:defRPr>
              </a:lvl4pPr>
              <a:lvl5pPr marL="2560320" algn="l" defTabSz="1280160" rtl="0" eaLnBrk="1" latinLnBrk="0" hangingPunct="1">
                <a:defRPr kumimoji="1" sz="2520" kern="1200">
                  <a:solidFill>
                    <a:schemeClr val="lt1"/>
                  </a:solidFill>
                  <a:latin typeface="+mn-lt"/>
                  <a:ea typeface="+mn-ea"/>
                  <a:cs typeface="+mn-cs"/>
                </a:defRPr>
              </a:lvl5pPr>
              <a:lvl6pPr marL="3200400" algn="l" defTabSz="1280160" rtl="0" eaLnBrk="1" latinLnBrk="0" hangingPunct="1">
                <a:defRPr kumimoji="1" sz="2520" kern="1200">
                  <a:solidFill>
                    <a:schemeClr val="lt1"/>
                  </a:solidFill>
                  <a:latin typeface="+mn-lt"/>
                  <a:ea typeface="+mn-ea"/>
                  <a:cs typeface="+mn-cs"/>
                </a:defRPr>
              </a:lvl6pPr>
              <a:lvl7pPr marL="3840480" algn="l" defTabSz="1280160" rtl="0" eaLnBrk="1" latinLnBrk="0" hangingPunct="1">
                <a:defRPr kumimoji="1" sz="2520" kern="1200">
                  <a:solidFill>
                    <a:schemeClr val="lt1"/>
                  </a:solidFill>
                  <a:latin typeface="+mn-lt"/>
                  <a:ea typeface="+mn-ea"/>
                  <a:cs typeface="+mn-cs"/>
                </a:defRPr>
              </a:lvl7pPr>
              <a:lvl8pPr marL="4480560" algn="l" defTabSz="1280160" rtl="0" eaLnBrk="1" latinLnBrk="0" hangingPunct="1">
                <a:defRPr kumimoji="1" sz="2520" kern="1200">
                  <a:solidFill>
                    <a:schemeClr val="lt1"/>
                  </a:solidFill>
                  <a:latin typeface="+mn-lt"/>
                  <a:ea typeface="+mn-ea"/>
                  <a:cs typeface="+mn-cs"/>
                </a:defRPr>
              </a:lvl8pPr>
              <a:lvl9pPr marL="5120640" algn="l" defTabSz="1280160" rtl="0" eaLnBrk="1" latinLnBrk="0" hangingPunct="1">
                <a:defRPr kumimoji="1" sz="2520" kern="1200">
                  <a:solidFill>
                    <a:schemeClr val="lt1"/>
                  </a:solidFill>
                  <a:latin typeface="+mn-lt"/>
                  <a:ea typeface="+mn-ea"/>
                  <a:cs typeface="+mn-cs"/>
                </a:defRPr>
              </a:lvl9pPr>
            </a:lstStyle>
            <a:p>
              <a:pPr algn="ctr"/>
              <a:r>
                <a:rPr lang="ja-JP" altLang="en-US" sz="1200">
                  <a:solidFill>
                    <a:prstClr val="black"/>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sp macro="" textlink="">
          <xdr:nvSpPr>
            <xdr:cNvPr id="103" name="フローチャート: 代替処理 102"/>
            <xdr:cNvSpPr/>
          </xdr:nvSpPr>
          <xdr:spPr bwMode="auto">
            <a:xfrm>
              <a:off x="7610630" y="15408845"/>
              <a:ext cx="462680" cy="1987165"/>
            </a:xfrm>
            <a:prstGeom prst="flowChartAlternateProcess">
              <a:avLst/>
            </a:prstGeom>
            <a:solidFill>
              <a:schemeClr val="accent2"/>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eaVert" wrap="square" tIns="147055" anchor="ctr">
              <a:noAutofit/>
            </a:bodyPr>
            <a:lstStyle>
              <a:defPPr>
                <a:defRPr lang="ja-JP"/>
              </a:defPPr>
              <a:lvl1pPr marL="0" algn="l" defTabSz="1280160" rtl="0" eaLnBrk="1" latinLnBrk="0" hangingPunct="1">
                <a:defRPr kumimoji="1" sz="2520" kern="1200">
                  <a:solidFill>
                    <a:schemeClr val="lt1"/>
                  </a:solidFill>
                  <a:latin typeface="+mn-lt"/>
                  <a:ea typeface="+mn-ea"/>
                  <a:cs typeface="+mn-cs"/>
                </a:defRPr>
              </a:lvl1pPr>
              <a:lvl2pPr marL="640080" algn="l" defTabSz="1280160" rtl="0" eaLnBrk="1" latinLnBrk="0" hangingPunct="1">
                <a:defRPr kumimoji="1" sz="2520" kern="1200">
                  <a:solidFill>
                    <a:schemeClr val="lt1"/>
                  </a:solidFill>
                  <a:latin typeface="+mn-lt"/>
                  <a:ea typeface="+mn-ea"/>
                  <a:cs typeface="+mn-cs"/>
                </a:defRPr>
              </a:lvl2pPr>
              <a:lvl3pPr marL="1280160" algn="l" defTabSz="1280160" rtl="0" eaLnBrk="1" latinLnBrk="0" hangingPunct="1">
                <a:defRPr kumimoji="1" sz="2520" kern="1200">
                  <a:solidFill>
                    <a:schemeClr val="lt1"/>
                  </a:solidFill>
                  <a:latin typeface="+mn-lt"/>
                  <a:ea typeface="+mn-ea"/>
                  <a:cs typeface="+mn-cs"/>
                </a:defRPr>
              </a:lvl3pPr>
              <a:lvl4pPr marL="1920240" algn="l" defTabSz="1280160" rtl="0" eaLnBrk="1" latinLnBrk="0" hangingPunct="1">
                <a:defRPr kumimoji="1" sz="2520" kern="1200">
                  <a:solidFill>
                    <a:schemeClr val="lt1"/>
                  </a:solidFill>
                  <a:latin typeface="+mn-lt"/>
                  <a:ea typeface="+mn-ea"/>
                  <a:cs typeface="+mn-cs"/>
                </a:defRPr>
              </a:lvl4pPr>
              <a:lvl5pPr marL="2560320" algn="l" defTabSz="1280160" rtl="0" eaLnBrk="1" latinLnBrk="0" hangingPunct="1">
                <a:defRPr kumimoji="1" sz="2520" kern="1200">
                  <a:solidFill>
                    <a:schemeClr val="lt1"/>
                  </a:solidFill>
                  <a:latin typeface="+mn-lt"/>
                  <a:ea typeface="+mn-ea"/>
                  <a:cs typeface="+mn-cs"/>
                </a:defRPr>
              </a:lvl5pPr>
              <a:lvl6pPr marL="3200400" algn="l" defTabSz="1280160" rtl="0" eaLnBrk="1" latinLnBrk="0" hangingPunct="1">
                <a:defRPr kumimoji="1" sz="2520" kern="1200">
                  <a:solidFill>
                    <a:schemeClr val="lt1"/>
                  </a:solidFill>
                  <a:latin typeface="+mn-lt"/>
                  <a:ea typeface="+mn-ea"/>
                  <a:cs typeface="+mn-cs"/>
                </a:defRPr>
              </a:lvl6pPr>
              <a:lvl7pPr marL="3840480" algn="l" defTabSz="1280160" rtl="0" eaLnBrk="1" latinLnBrk="0" hangingPunct="1">
                <a:defRPr kumimoji="1" sz="2520" kern="1200">
                  <a:solidFill>
                    <a:schemeClr val="lt1"/>
                  </a:solidFill>
                  <a:latin typeface="+mn-lt"/>
                  <a:ea typeface="+mn-ea"/>
                  <a:cs typeface="+mn-cs"/>
                </a:defRPr>
              </a:lvl7pPr>
              <a:lvl8pPr marL="4480560" algn="l" defTabSz="1280160" rtl="0" eaLnBrk="1" latinLnBrk="0" hangingPunct="1">
                <a:defRPr kumimoji="1" sz="2520" kern="1200">
                  <a:solidFill>
                    <a:schemeClr val="lt1"/>
                  </a:solidFill>
                  <a:latin typeface="+mn-lt"/>
                  <a:ea typeface="+mn-ea"/>
                  <a:cs typeface="+mn-cs"/>
                </a:defRPr>
              </a:lvl8pPr>
              <a:lvl9pPr marL="5120640" algn="l" defTabSz="1280160" rtl="0" eaLnBrk="1" latinLnBrk="0" hangingPunct="1">
                <a:defRPr kumimoji="1" sz="2520" kern="1200">
                  <a:solidFill>
                    <a:schemeClr val="lt1"/>
                  </a:solidFill>
                  <a:latin typeface="+mn-lt"/>
                  <a:ea typeface="+mn-ea"/>
                  <a:cs typeface="+mn-cs"/>
                </a:defRPr>
              </a:lvl9pPr>
            </a:lstStyle>
            <a:p>
              <a:pPr algn="ctr"/>
              <a:r>
                <a:rPr lang="ja-JP" altLang="en-US" sz="1200">
                  <a:solidFill>
                    <a:prstClr val="black"/>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sp macro="" textlink="">
          <xdr:nvSpPr>
            <xdr:cNvPr id="104" name="二等辺三角形 103"/>
            <xdr:cNvSpPr/>
          </xdr:nvSpPr>
          <xdr:spPr bwMode="auto">
            <a:xfrm rot="10800000">
              <a:off x="7726301" y="15267186"/>
              <a:ext cx="231340" cy="95105"/>
            </a:xfrm>
            <a:prstGeom prst="triangle">
              <a:avLst/>
            </a:prstGeom>
            <a:solidFill>
              <a:schemeClr val="accent4"/>
            </a:solidFill>
            <a:ln w="12700" cap="flat">
              <a:solidFill>
                <a:schemeClr val="tx1"/>
              </a:solidFill>
              <a:prstDash val="solid"/>
              <a:round/>
              <a:headEnd type="none"/>
              <a:tailEnd type="arrow"/>
            </a:ln>
          </xdr:spPr>
          <xdr:txBody>
            <a:bodyPr rot="0" spcFirstLastPara="0" vert="horz" wrap="square" lIns="91440" tIns="46800" rIns="91440" bIns="45720" numCol="1" spcCol="0" rtlCol="0" fromWordArt="0" anchor="ctr" anchorCtr="0" forceAA="0" compatLnSpc="1">
              <a:prstTxWarp prst="textNoShape">
                <a:avLst/>
              </a:prstTxWarp>
              <a:noAutofit/>
            </a:bodyPr>
            <a:lstStyle>
              <a:defPPr>
                <a:defRPr lang="ja-JP"/>
              </a:defPPr>
              <a:lvl1pPr marL="0" algn="l" defTabSz="1280160" rtl="0" eaLnBrk="1" latinLnBrk="0" hangingPunct="1">
                <a:defRPr kumimoji="1" sz="2520" kern="1200">
                  <a:solidFill>
                    <a:schemeClr val="tx1"/>
                  </a:solidFill>
                  <a:latin typeface="+mn-lt"/>
                  <a:ea typeface="+mn-ea"/>
                  <a:cs typeface="+mn-cs"/>
                </a:defRPr>
              </a:lvl1pPr>
              <a:lvl2pPr marL="640080" algn="l" defTabSz="1280160" rtl="0" eaLnBrk="1" latinLnBrk="0" hangingPunct="1">
                <a:defRPr kumimoji="1" sz="2520" kern="1200">
                  <a:solidFill>
                    <a:schemeClr val="tx1"/>
                  </a:solidFill>
                  <a:latin typeface="+mn-lt"/>
                  <a:ea typeface="+mn-ea"/>
                  <a:cs typeface="+mn-cs"/>
                </a:defRPr>
              </a:lvl2pPr>
              <a:lvl3pPr marL="1280160" algn="l" defTabSz="1280160" rtl="0" eaLnBrk="1" latinLnBrk="0" hangingPunct="1">
                <a:defRPr kumimoji="1" sz="2520" kern="1200">
                  <a:solidFill>
                    <a:schemeClr val="tx1"/>
                  </a:solidFill>
                  <a:latin typeface="+mn-lt"/>
                  <a:ea typeface="+mn-ea"/>
                  <a:cs typeface="+mn-cs"/>
                </a:defRPr>
              </a:lvl3pPr>
              <a:lvl4pPr marL="1920240" algn="l" defTabSz="1280160" rtl="0" eaLnBrk="1" latinLnBrk="0" hangingPunct="1">
                <a:defRPr kumimoji="1" sz="2520" kern="1200">
                  <a:solidFill>
                    <a:schemeClr val="tx1"/>
                  </a:solidFill>
                  <a:latin typeface="+mn-lt"/>
                  <a:ea typeface="+mn-ea"/>
                  <a:cs typeface="+mn-cs"/>
                </a:defRPr>
              </a:lvl4pPr>
              <a:lvl5pPr marL="2560320" algn="l" defTabSz="1280160" rtl="0" eaLnBrk="1" latinLnBrk="0" hangingPunct="1">
                <a:defRPr kumimoji="1" sz="2520" kern="1200">
                  <a:solidFill>
                    <a:schemeClr val="tx1"/>
                  </a:solidFill>
                  <a:latin typeface="+mn-lt"/>
                  <a:ea typeface="+mn-ea"/>
                  <a:cs typeface="+mn-cs"/>
                </a:defRPr>
              </a:lvl5pPr>
              <a:lvl6pPr marL="3200400" algn="l" defTabSz="1280160" rtl="0" eaLnBrk="1" latinLnBrk="0" hangingPunct="1">
                <a:defRPr kumimoji="1" sz="2520" kern="1200">
                  <a:solidFill>
                    <a:schemeClr val="tx1"/>
                  </a:solidFill>
                  <a:latin typeface="+mn-lt"/>
                  <a:ea typeface="+mn-ea"/>
                  <a:cs typeface="+mn-cs"/>
                </a:defRPr>
              </a:lvl6pPr>
              <a:lvl7pPr marL="3840480" algn="l" defTabSz="1280160" rtl="0" eaLnBrk="1" latinLnBrk="0" hangingPunct="1">
                <a:defRPr kumimoji="1" sz="2520" kern="1200">
                  <a:solidFill>
                    <a:schemeClr val="tx1"/>
                  </a:solidFill>
                  <a:latin typeface="+mn-lt"/>
                  <a:ea typeface="+mn-ea"/>
                  <a:cs typeface="+mn-cs"/>
                </a:defRPr>
              </a:lvl7pPr>
              <a:lvl8pPr marL="4480560" algn="l" defTabSz="1280160" rtl="0" eaLnBrk="1" latinLnBrk="0" hangingPunct="1">
                <a:defRPr kumimoji="1" sz="2520" kern="1200">
                  <a:solidFill>
                    <a:schemeClr val="tx1"/>
                  </a:solidFill>
                  <a:latin typeface="+mn-lt"/>
                  <a:ea typeface="+mn-ea"/>
                  <a:cs typeface="+mn-cs"/>
                </a:defRPr>
              </a:lvl8pPr>
              <a:lvl9pPr marL="5120640" algn="l" defTabSz="1280160" rtl="0" eaLnBrk="1" latinLnBrk="0" hangingPunct="1">
                <a:defRPr kumimoji="1" sz="2520" kern="1200">
                  <a:solidFill>
                    <a:schemeClr val="tx1"/>
                  </a:solidFill>
                  <a:latin typeface="+mn-lt"/>
                  <a:ea typeface="+mn-ea"/>
                  <a:cs typeface="+mn-cs"/>
                </a:defRPr>
              </a:lvl9pPr>
            </a:lstStyle>
            <a:p>
              <a:pPr algn="ctr" defTabSz="914400" fontAlgn="base">
                <a:spcBef>
                  <a:spcPct val="0"/>
                </a:spcBef>
                <a:spcAft>
                  <a:spcPct val="0"/>
                </a:spcAft>
              </a:pPr>
              <a:endParaRPr kumimoji="1" lang="ja-JP" altLang="en-US" sz="2400">
                <a:latin typeface="Times New Roman" pitchFamily="18" charset="0"/>
                <a:ea typeface="ＭＳ Ｐゴシック" pitchFamily="50" charset="-128"/>
              </a:endParaRPr>
            </a:p>
          </xdr:txBody>
        </xdr:sp>
        <xdr:sp macro="" textlink="">
          <xdr:nvSpPr>
            <xdr:cNvPr id="105" name="二等辺三角形 104"/>
            <xdr:cNvSpPr/>
          </xdr:nvSpPr>
          <xdr:spPr bwMode="auto">
            <a:xfrm rot="10800000">
              <a:off x="7726300" y="17448216"/>
              <a:ext cx="231340" cy="95105"/>
            </a:xfrm>
            <a:prstGeom prst="triangle">
              <a:avLst/>
            </a:prstGeom>
            <a:solidFill>
              <a:schemeClr val="accent2"/>
            </a:solidFill>
            <a:ln w="12700" cap="flat">
              <a:solidFill>
                <a:schemeClr val="tx1"/>
              </a:solidFill>
              <a:prstDash val="solid"/>
              <a:round/>
              <a:headEnd type="none"/>
              <a:tailEnd type="arrow"/>
            </a:ln>
          </xdr:spPr>
          <xdr:txBody>
            <a:bodyPr rot="0" spcFirstLastPara="0" vert="horz" wrap="square" lIns="91440" tIns="46800" rIns="91440" bIns="45720" numCol="1" spcCol="0" rtlCol="0" fromWordArt="0" anchor="ctr" anchorCtr="0" forceAA="0" compatLnSpc="1">
              <a:prstTxWarp prst="textNoShape">
                <a:avLst/>
              </a:prstTxWarp>
              <a:noAutofit/>
            </a:bodyPr>
            <a:lstStyle>
              <a:defPPr>
                <a:defRPr lang="ja-JP"/>
              </a:defPPr>
              <a:lvl1pPr marL="0" algn="l" defTabSz="1280160" rtl="0" eaLnBrk="1" latinLnBrk="0" hangingPunct="1">
                <a:defRPr kumimoji="1" sz="2520" kern="1200">
                  <a:solidFill>
                    <a:schemeClr val="tx1"/>
                  </a:solidFill>
                  <a:latin typeface="+mn-lt"/>
                  <a:ea typeface="+mn-ea"/>
                  <a:cs typeface="+mn-cs"/>
                </a:defRPr>
              </a:lvl1pPr>
              <a:lvl2pPr marL="640080" algn="l" defTabSz="1280160" rtl="0" eaLnBrk="1" latinLnBrk="0" hangingPunct="1">
                <a:defRPr kumimoji="1" sz="2520" kern="1200">
                  <a:solidFill>
                    <a:schemeClr val="tx1"/>
                  </a:solidFill>
                  <a:latin typeface="+mn-lt"/>
                  <a:ea typeface="+mn-ea"/>
                  <a:cs typeface="+mn-cs"/>
                </a:defRPr>
              </a:lvl2pPr>
              <a:lvl3pPr marL="1280160" algn="l" defTabSz="1280160" rtl="0" eaLnBrk="1" latinLnBrk="0" hangingPunct="1">
                <a:defRPr kumimoji="1" sz="2520" kern="1200">
                  <a:solidFill>
                    <a:schemeClr val="tx1"/>
                  </a:solidFill>
                  <a:latin typeface="+mn-lt"/>
                  <a:ea typeface="+mn-ea"/>
                  <a:cs typeface="+mn-cs"/>
                </a:defRPr>
              </a:lvl3pPr>
              <a:lvl4pPr marL="1920240" algn="l" defTabSz="1280160" rtl="0" eaLnBrk="1" latinLnBrk="0" hangingPunct="1">
                <a:defRPr kumimoji="1" sz="2520" kern="1200">
                  <a:solidFill>
                    <a:schemeClr val="tx1"/>
                  </a:solidFill>
                  <a:latin typeface="+mn-lt"/>
                  <a:ea typeface="+mn-ea"/>
                  <a:cs typeface="+mn-cs"/>
                </a:defRPr>
              </a:lvl4pPr>
              <a:lvl5pPr marL="2560320" algn="l" defTabSz="1280160" rtl="0" eaLnBrk="1" latinLnBrk="0" hangingPunct="1">
                <a:defRPr kumimoji="1" sz="2520" kern="1200">
                  <a:solidFill>
                    <a:schemeClr val="tx1"/>
                  </a:solidFill>
                  <a:latin typeface="+mn-lt"/>
                  <a:ea typeface="+mn-ea"/>
                  <a:cs typeface="+mn-cs"/>
                </a:defRPr>
              </a:lvl5pPr>
              <a:lvl6pPr marL="3200400" algn="l" defTabSz="1280160" rtl="0" eaLnBrk="1" latinLnBrk="0" hangingPunct="1">
                <a:defRPr kumimoji="1" sz="2520" kern="1200">
                  <a:solidFill>
                    <a:schemeClr val="tx1"/>
                  </a:solidFill>
                  <a:latin typeface="+mn-lt"/>
                  <a:ea typeface="+mn-ea"/>
                  <a:cs typeface="+mn-cs"/>
                </a:defRPr>
              </a:lvl6pPr>
              <a:lvl7pPr marL="3840480" algn="l" defTabSz="1280160" rtl="0" eaLnBrk="1" latinLnBrk="0" hangingPunct="1">
                <a:defRPr kumimoji="1" sz="2520" kern="1200">
                  <a:solidFill>
                    <a:schemeClr val="tx1"/>
                  </a:solidFill>
                  <a:latin typeface="+mn-lt"/>
                  <a:ea typeface="+mn-ea"/>
                  <a:cs typeface="+mn-cs"/>
                </a:defRPr>
              </a:lvl7pPr>
              <a:lvl8pPr marL="4480560" algn="l" defTabSz="1280160" rtl="0" eaLnBrk="1" latinLnBrk="0" hangingPunct="1">
                <a:defRPr kumimoji="1" sz="2520" kern="1200">
                  <a:solidFill>
                    <a:schemeClr val="tx1"/>
                  </a:solidFill>
                  <a:latin typeface="+mn-lt"/>
                  <a:ea typeface="+mn-ea"/>
                  <a:cs typeface="+mn-cs"/>
                </a:defRPr>
              </a:lvl8pPr>
              <a:lvl9pPr marL="5120640" algn="l" defTabSz="1280160" rtl="0" eaLnBrk="1" latinLnBrk="0" hangingPunct="1">
                <a:defRPr kumimoji="1" sz="2520" kern="1200">
                  <a:solidFill>
                    <a:schemeClr val="tx1"/>
                  </a:solidFill>
                  <a:latin typeface="+mn-lt"/>
                  <a:ea typeface="+mn-ea"/>
                  <a:cs typeface="+mn-cs"/>
                </a:defRPr>
              </a:lvl9pPr>
            </a:lstStyle>
            <a:p>
              <a:pPr algn="ctr" defTabSz="914400" fontAlgn="base">
                <a:spcBef>
                  <a:spcPct val="0"/>
                </a:spcBef>
                <a:spcAft>
                  <a:spcPct val="0"/>
                </a:spcAft>
              </a:pPr>
              <a:endParaRPr kumimoji="1" lang="ja-JP" altLang="en-US" sz="2400">
                <a:latin typeface="Times New Roman" pitchFamily="18" charset="0"/>
                <a:ea typeface="ＭＳ Ｐゴシック" pitchFamily="50" charset="-128"/>
              </a:endParaRPr>
            </a:p>
          </xdr:txBody>
        </xdr:sp>
        <xdr:sp macro="" textlink="">
          <xdr:nvSpPr>
            <xdr:cNvPr id="106" name="フローチャート: 代替処理 105"/>
            <xdr:cNvSpPr/>
          </xdr:nvSpPr>
          <xdr:spPr bwMode="auto">
            <a:xfrm>
              <a:off x="7610630" y="11986932"/>
              <a:ext cx="462680" cy="1001023"/>
            </a:xfrm>
            <a:prstGeom prst="flowChartAlternateProcess">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eaVert" wrap="square" tIns="147055" anchor="ctr">
              <a:noAutofit/>
            </a:bodyPr>
            <a:lstStyle>
              <a:defPPr>
                <a:defRPr lang="ja-JP"/>
              </a:defPPr>
              <a:lvl1pPr marL="0" algn="l" defTabSz="1280160" rtl="0" eaLnBrk="1" latinLnBrk="0" hangingPunct="1">
                <a:defRPr kumimoji="1" sz="2520" kern="1200">
                  <a:solidFill>
                    <a:schemeClr val="lt1"/>
                  </a:solidFill>
                  <a:latin typeface="+mn-lt"/>
                  <a:ea typeface="+mn-ea"/>
                  <a:cs typeface="+mn-cs"/>
                </a:defRPr>
              </a:lvl1pPr>
              <a:lvl2pPr marL="640080" algn="l" defTabSz="1280160" rtl="0" eaLnBrk="1" latinLnBrk="0" hangingPunct="1">
                <a:defRPr kumimoji="1" sz="2520" kern="1200">
                  <a:solidFill>
                    <a:schemeClr val="lt1"/>
                  </a:solidFill>
                  <a:latin typeface="+mn-lt"/>
                  <a:ea typeface="+mn-ea"/>
                  <a:cs typeface="+mn-cs"/>
                </a:defRPr>
              </a:lvl2pPr>
              <a:lvl3pPr marL="1280160" algn="l" defTabSz="1280160" rtl="0" eaLnBrk="1" latinLnBrk="0" hangingPunct="1">
                <a:defRPr kumimoji="1" sz="2520" kern="1200">
                  <a:solidFill>
                    <a:schemeClr val="lt1"/>
                  </a:solidFill>
                  <a:latin typeface="+mn-lt"/>
                  <a:ea typeface="+mn-ea"/>
                  <a:cs typeface="+mn-cs"/>
                </a:defRPr>
              </a:lvl3pPr>
              <a:lvl4pPr marL="1920240" algn="l" defTabSz="1280160" rtl="0" eaLnBrk="1" latinLnBrk="0" hangingPunct="1">
                <a:defRPr kumimoji="1" sz="2520" kern="1200">
                  <a:solidFill>
                    <a:schemeClr val="lt1"/>
                  </a:solidFill>
                  <a:latin typeface="+mn-lt"/>
                  <a:ea typeface="+mn-ea"/>
                  <a:cs typeface="+mn-cs"/>
                </a:defRPr>
              </a:lvl4pPr>
              <a:lvl5pPr marL="2560320" algn="l" defTabSz="1280160" rtl="0" eaLnBrk="1" latinLnBrk="0" hangingPunct="1">
                <a:defRPr kumimoji="1" sz="2520" kern="1200">
                  <a:solidFill>
                    <a:schemeClr val="lt1"/>
                  </a:solidFill>
                  <a:latin typeface="+mn-lt"/>
                  <a:ea typeface="+mn-ea"/>
                  <a:cs typeface="+mn-cs"/>
                </a:defRPr>
              </a:lvl5pPr>
              <a:lvl6pPr marL="3200400" algn="l" defTabSz="1280160" rtl="0" eaLnBrk="1" latinLnBrk="0" hangingPunct="1">
                <a:defRPr kumimoji="1" sz="2520" kern="1200">
                  <a:solidFill>
                    <a:schemeClr val="lt1"/>
                  </a:solidFill>
                  <a:latin typeface="+mn-lt"/>
                  <a:ea typeface="+mn-ea"/>
                  <a:cs typeface="+mn-cs"/>
                </a:defRPr>
              </a:lvl6pPr>
              <a:lvl7pPr marL="3840480" algn="l" defTabSz="1280160" rtl="0" eaLnBrk="1" latinLnBrk="0" hangingPunct="1">
                <a:defRPr kumimoji="1" sz="2520" kern="1200">
                  <a:solidFill>
                    <a:schemeClr val="lt1"/>
                  </a:solidFill>
                  <a:latin typeface="+mn-lt"/>
                  <a:ea typeface="+mn-ea"/>
                  <a:cs typeface="+mn-cs"/>
                </a:defRPr>
              </a:lvl7pPr>
              <a:lvl8pPr marL="4480560" algn="l" defTabSz="1280160" rtl="0" eaLnBrk="1" latinLnBrk="0" hangingPunct="1">
                <a:defRPr kumimoji="1" sz="2520" kern="1200">
                  <a:solidFill>
                    <a:schemeClr val="lt1"/>
                  </a:solidFill>
                  <a:latin typeface="+mn-lt"/>
                  <a:ea typeface="+mn-ea"/>
                  <a:cs typeface="+mn-cs"/>
                </a:defRPr>
              </a:lvl8pPr>
              <a:lvl9pPr marL="5120640" algn="l" defTabSz="1280160" rtl="0" eaLnBrk="1" latinLnBrk="0" hangingPunct="1">
                <a:defRPr kumimoji="1" sz="2520" kern="1200">
                  <a:solidFill>
                    <a:schemeClr val="lt1"/>
                  </a:solidFill>
                  <a:latin typeface="+mn-lt"/>
                  <a:ea typeface="+mn-ea"/>
                  <a:cs typeface="+mn-cs"/>
                </a:defRPr>
              </a:lvl9pPr>
            </a:lstStyle>
            <a:p>
              <a:pPr algn="ctr"/>
              <a:r>
                <a:rPr lang="ja-JP" altLang="en-US" sz="1200">
                  <a:solidFill>
                    <a:prstClr val="black"/>
                  </a:solidFill>
                  <a:latin typeface="メイリオ" panose="020B0604030504040204" pitchFamily="50" charset="-128"/>
                  <a:ea typeface="メイリオ" panose="020B0604030504040204" pitchFamily="50" charset="-128"/>
                  <a:cs typeface="メイリオ" panose="020B0604030504040204" pitchFamily="50" charset="-128"/>
                </a:rPr>
                <a:t>平常時</a:t>
              </a:r>
            </a:p>
          </xdr:txBody>
        </xdr:sp>
        <xdr:sp macro="" textlink="">
          <xdr:nvSpPr>
            <xdr:cNvPr id="107" name="二等辺三角形 106"/>
            <xdr:cNvSpPr/>
          </xdr:nvSpPr>
          <xdr:spPr bwMode="auto">
            <a:xfrm rot="10800000">
              <a:off x="7726301" y="13099238"/>
              <a:ext cx="231340" cy="95105"/>
            </a:xfrm>
            <a:prstGeom prst="triangle">
              <a:avLst/>
            </a:prstGeom>
            <a:solidFill>
              <a:schemeClr val="accent4">
                <a:lumMod val="20000"/>
                <a:lumOff val="80000"/>
              </a:schemeClr>
            </a:solidFill>
            <a:ln w="12700" cap="flat">
              <a:solidFill>
                <a:schemeClr val="tx1"/>
              </a:solidFill>
              <a:prstDash val="solid"/>
              <a:round/>
              <a:headEnd type="none"/>
              <a:tailEnd type="arrow"/>
            </a:ln>
          </xdr:spPr>
          <xdr:txBody>
            <a:bodyPr rot="0" spcFirstLastPara="0" vert="horz" wrap="square" lIns="91440" tIns="46800" rIns="91440" bIns="45720" numCol="1" spcCol="0" rtlCol="0" fromWordArt="0" anchor="ctr" anchorCtr="0" forceAA="0" compatLnSpc="1">
              <a:prstTxWarp prst="textNoShape">
                <a:avLst/>
              </a:prstTxWarp>
              <a:noAutofit/>
            </a:bodyPr>
            <a:lstStyle>
              <a:defPPr>
                <a:defRPr lang="ja-JP"/>
              </a:defPPr>
              <a:lvl1pPr marL="0" algn="l" defTabSz="1280160" rtl="0" eaLnBrk="1" latinLnBrk="0" hangingPunct="1">
                <a:defRPr kumimoji="1" sz="2520" kern="1200">
                  <a:solidFill>
                    <a:schemeClr val="tx1"/>
                  </a:solidFill>
                  <a:latin typeface="+mn-lt"/>
                  <a:ea typeface="+mn-ea"/>
                  <a:cs typeface="+mn-cs"/>
                </a:defRPr>
              </a:lvl1pPr>
              <a:lvl2pPr marL="640080" algn="l" defTabSz="1280160" rtl="0" eaLnBrk="1" latinLnBrk="0" hangingPunct="1">
                <a:defRPr kumimoji="1" sz="2520" kern="1200">
                  <a:solidFill>
                    <a:schemeClr val="tx1"/>
                  </a:solidFill>
                  <a:latin typeface="+mn-lt"/>
                  <a:ea typeface="+mn-ea"/>
                  <a:cs typeface="+mn-cs"/>
                </a:defRPr>
              </a:lvl2pPr>
              <a:lvl3pPr marL="1280160" algn="l" defTabSz="1280160" rtl="0" eaLnBrk="1" latinLnBrk="0" hangingPunct="1">
                <a:defRPr kumimoji="1" sz="2520" kern="1200">
                  <a:solidFill>
                    <a:schemeClr val="tx1"/>
                  </a:solidFill>
                  <a:latin typeface="+mn-lt"/>
                  <a:ea typeface="+mn-ea"/>
                  <a:cs typeface="+mn-cs"/>
                </a:defRPr>
              </a:lvl3pPr>
              <a:lvl4pPr marL="1920240" algn="l" defTabSz="1280160" rtl="0" eaLnBrk="1" latinLnBrk="0" hangingPunct="1">
                <a:defRPr kumimoji="1" sz="2520" kern="1200">
                  <a:solidFill>
                    <a:schemeClr val="tx1"/>
                  </a:solidFill>
                  <a:latin typeface="+mn-lt"/>
                  <a:ea typeface="+mn-ea"/>
                  <a:cs typeface="+mn-cs"/>
                </a:defRPr>
              </a:lvl4pPr>
              <a:lvl5pPr marL="2560320" algn="l" defTabSz="1280160" rtl="0" eaLnBrk="1" latinLnBrk="0" hangingPunct="1">
                <a:defRPr kumimoji="1" sz="2520" kern="1200">
                  <a:solidFill>
                    <a:schemeClr val="tx1"/>
                  </a:solidFill>
                  <a:latin typeface="+mn-lt"/>
                  <a:ea typeface="+mn-ea"/>
                  <a:cs typeface="+mn-cs"/>
                </a:defRPr>
              </a:lvl5pPr>
              <a:lvl6pPr marL="3200400" algn="l" defTabSz="1280160" rtl="0" eaLnBrk="1" latinLnBrk="0" hangingPunct="1">
                <a:defRPr kumimoji="1" sz="2520" kern="1200">
                  <a:solidFill>
                    <a:schemeClr val="tx1"/>
                  </a:solidFill>
                  <a:latin typeface="+mn-lt"/>
                  <a:ea typeface="+mn-ea"/>
                  <a:cs typeface="+mn-cs"/>
                </a:defRPr>
              </a:lvl6pPr>
              <a:lvl7pPr marL="3840480" algn="l" defTabSz="1280160" rtl="0" eaLnBrk="1" latinLnBrk="0" hangingPunct="1">
                <a:defRPr kumimoji="1" sz="2520" kern="1200">
                  <a:solidFill>
                    <a:schemeClr val="tx1"/>
                  </a:solidFill>
                  <a:latin typeface="+mn-lt"/>
                  <a:ea typeface="+mn-ea"/>
                  <a:cs typeface="+mn-cs"/>
                </a:defRPr>
              </a:lvl7pPr>
              <a:lvl8pPr marL="4480560" algn="l" defTabSz="1280160" rtl="0" eaLnBrk="1" latinLnBrk="0" hangingPunct="1">
                <a:defRPr kumimoji="1" sz="2520" kern="1200">
                  <a:solidFill>
                    <a:schemeClr val="tx1"/>
                  </a:solidFill>
                  <a:latin typeface="+mn-lt"/>
                  <a:ea typeface="+mn-ea"/>
                  <a:cs typeface="+mn-cs"/>
                </a:defRPr>
              </a:lvl8pPr>
              <a:lvl9pPr marL="5120640" algn="l" defTabSz="1280160" rtl="0" eaLnBrk="1" latinLnBrk="0" hangingPunct="1">
                <a:defRPr kumimoji="1" sz="2520" kern="1200">
                  <a:solidFill>
                    <a:schemeClr val="tx1"/>
                  </a:solidFill>
                  <a:latin typeface="+mn-lt"/>
                  <a:ea typeface="+mn-ea"/>
                  <a:cs typeface="+mn-cs"/>
                </a:defRPr>
              </a:lvl9pPr>
            </a:lstStyle>
            <a:p>
              <a:pPr algn="ctr" defTabSz="914400" fontAlgn="base">
                <a:spcBef>
                  <a:spcPct val="0"/>
                </a:spcBef>
                <a:spcAft>
                  <a:spcPct val="0"/>
                </a:spcAft>
              </a:pPr>
              <a:endParaRPr kumimoji="1" lang="ja-JP" altLang="en-US" sz="2400">
                <a:latin typeface="Times New Roman" pitchFamily="18" charset="0"/>
                <a:ea typeface="ＭＳ Ｐゴシック" pitchFamily="50" charset="-128"/>
              </a:endParaRPr>
            </a:p>
          </xdr:txBody>
        </xdr:sp>
      </xdr:grpSp>
      <xdr:sp macro="" textlink="">
        <xdr:nvSpPr>
          <xdr:cNvPr id="142" name="正方形/長方形 141"/>
          <xdr:cNvSpPr/>
        </xdr:nvSpPr>
        <xdr:spPr>
          <a:xfrm>
            <a:off x="44823" y="18648627"/>
            <a:ext cx="1968160" cy="51817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43" name="正方形/長方形 142"/>
          <xdr:cNvSpPr/>
        </xdr:nvSpPr>
        <xdr:spPr>
          <a:xfrm>
            <a:off x="44823" y="19172908"/>
            <a:ext cx="1968160" cy="44757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25" name="直線矢印コネクタ 24">
            <a:extLst>
              <a:ext uri="{FF2B5EF4-FFF2-40B4-BE49-F238E27FC236}">
                <a16:creationId xmlns:a16="http://schemas.microsoft.com/office/drawing/2014/main" id="{6DA78E10-D81B-4A16-B2E4-8352B2F3DA45}"/>
              </a:ext>
            </a:extLst>
          </xdr:cNvPr>
          <xdr:cNvCxnSpPr>
            <a:stCxn id="58" idx="2"/>
          </xdr:cNvCxnSpPr>
        </xdr:nvCxnSpPr>
        <xdr:spPr bwMode="auto">
          <a:xfrm>
            <a:off x="5457863" y="14251154"/>
            <a:ext cx="6257" cy="1135779"/>
          </a:xfrm>
          <a:prstGeom prst="straightConnector1">
            <a:avLst/>
          </a:prstGeom>
          <a:ln w="38100">
            <a:solidFill>
              <a:schemeClr val="bg1">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6" name="角丸四角形 25">
            <a:extLst>
              <a:ext uri="{FF2B5EF4-FFF2-40B4-BE49-F238E27FC236}">
                <a16:creationId xmlns:a16="http://schemas.microsoft.com/office/drawing/2014/main" id="{038DC2E2-084A-4E26-980F-2116A25F93D4}"/>
              </a:ext>
            </a:extLst>
          </xdr:cNvPr>
          <xdr:cNvSpPr>
            <a:spLocks noChangeAspect="1"/>
          </xdr:cNvSpPr>
        </xdr:nvSpPr>
        <xdr:spPr bwMode="auto">
          <a:xfrm>
            <a:off x="2157982" y="13360649"/>
            <a:ext cx="1521653" cy="667180"/>
          </a:xfrm>
          <a:prstGeom prst="roundRect">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tIns="147055" anchor="ctr"/>
          <a:lstStyle>
            <a:defPPr>
              <a:defRPr lang="ja-JP"/>
            </a:defPPr>
            <a:lvl1pPr marL="0" algn="l" defTabSz="1280160" rtl="0" eaLnBrk="1" latinLnBrk="0" hangingPunct="1">
              <a:defRPr kumimoji="1" sz="2520" kern="1200">
                <a:solidFill>
                  <a:schemeClr val="lt1"/>
                </a:solidFill>
                <a:latin typeface="+mn-lt"/>
                <a:ea typeface="+mn-ea"/>
                <a:cs typeface="+mn-cs"/>
              </a:defRPr>
            </a:lvl1pPr>
            <a:lvl2pPr marL="640080" algn="l" defTabSz="1280160" rtl="0" eaLnBrk="1" latinLnBrk="0" hangingPunct="1">
              <a:defRPr kumimoji="1" sz="2520" kern="1200">
                <a:solidFill>
                  <a:schemeClr val="lt1"/>
                </a:solidFill>
                <a:latin typeface="+mn-lt"/>
                <a:ea typeface="+mn-ea"/>
                <a:cs typeface="+mn-cs"/>
              </a:defRPr>
            </a:lvl2pPr>
            <a:lvl3pPr marL="1280160" algn="l" defTabSz="1280160" rtl="0" eaLnBrk="1" latinLnBrk="0" hangingPunct="1">
              <a:defRPr kumimoji="1" sz="2520" kern="1200">
                <a:solidFill>
                  <a:schemeClr val="lt1"/>
                </a:solidFill>
                <a:latin typeface="+mn-lt"/>
                <a:ea typeface="+mn-ea"/>
                <a:cs typeface="+mn-cs"/>
              </a:defRPr>
            </a:lvl3pPr>
            <a:lvl4pPr marL="1920240" algn="l" defTabSz="1280160" rtl="0" eaLnBrk="1" latinLnBrk="0" hangingPunct="1">
              <a:defRPr kumimoji="1" sz="2520" kern="1200">
                <a:solidFill>
                  <a:schemeClr val="lt1"/>
                </a:solidFill>
                <a:latin typeface="+mn-lt"/>
                <a:ea typeface="+mn-ea"/>
                <a:cs typeface="+mn-cs"/>
              </a:defRPr>
            </a:lvl4pPr>
            <a:lvl5pPr marL="2560320" algn="l" defTabSz="1280160" rtl="0" eaLnBrk="1" latinLnBrk="0" hangingPunct="1">
              <a:defRPr kumimoji="1" sz="2520" kern="1200">
                <a:solidFill>
                  <a:schemeClr val="lt1"/>
                </a:solidFill>
                <a:latin typeface="+mn-lt"/>
                <a:ea typeface="+mn-ea"/>
                <a:cs typeface="+mn-cs"/>
              </a:defRPr>
            </a:lvl5pPr>
            <a:lvl6pPr marL="3200400" algn="l" defTabSz="1280160" rtl="0" eaLnBrk="1" latinLnBrk="0" hangingPunct="1">
              <a:defRPr kumimoji="1" sz="2520" kern="1200">
                <a:solidFill>
                  <a:schemeClr val="lt1"/>
                </a:solidFill>
                <a:latin typeface="+mn-lt"/>
                <a:ea typeface="+mn-ea"/>
                <a:cs typeface="+mn-cs"/>
              </a:defRPr>
            </a:lvl6pPr>
            <a:lvl7pPr marL="3840480" algn="l" defTabSz="1280160" rtl="0" eaLnBrk="1" latinLnBrk="0" hangingPunct="1">
              <a:defRPr kumimoji="1" sz="2520" kern="1200">
                <a:solidFill>
                  <a:schemeClr val="lt1"/>
                </a:solidFill>
                <a:latin typeface="+mn-lt"/>
                <a:ea typeface="+mn-ea"/>
                <a:cs typeface="+mn-cs"/>
              </a:defRPr>
            </a:lvl7pPr>
            <a:lvl8pPr marL="4480560" algn="l" defTabSz="1280160" rtl="0" eaLnBrk="1" latinLnBrk="0" hangingPunct="1">
              <a:defRPr kumimoji="1" sz="2520" kern="1200">
                <a:solidFill>
                  <a:schemeClr val="lt1"/>
                </a:solidFill>
                <a:latin typeface="+mn-lt"/>
                <a:ea typeface="+mn-ea"/>
                <a:cs typeface="+mn-cs"/>
              </a:defRPr>
            </a:lvl8pPr>
            <a:lvl9pPr marL="5120640" algn="l" defTabSz="1280160" rtl="0" eaLnBrk="1" latinLnBrk="0" hangingPunct="1">
              <a:defRPr kumimoji="1" sz="2520" kern="1200">
                <a:solidFill>
                  <a:schemeClr val="lt1"/>
                </a:solidFill>
                <a:latin typeface="+mn-lt"/>
                <a:ea typeface="+mn-ea"/>
                <a:cs typeface="+mn-cs"/>
              </a:defRPr>
            </a:lvl9pPr>
          </a:lstStyle>
          <a:p>
            <a:pPr algn="ctr">
              <a:defRPr/>
            </a:pPr>
            <a:r>
              <a:rPr lang="ja-JP" altLang="en-US" sz="1200">
                <a:solidFill>
                  <a:prstClr val="black"/>
                </a:solidFill>
                <a:latin typeface="メイリオ" panose="020B0604030504040204" pitchFamily="50" charset="-128"/>
                <a:ea typeface="メイリオ" panose="020B0604030504040204" pitchFamily="50" charset="-128"/>
                <a:cs typeface="メイリオ" panose="020B0604030504040204" pitchFamily="50" charset="-128"/>
              </a:rPr>
              <a:t>大雨注意報</a:t>
            </a:r>
            <a:endParaRPr lang="en-US" altLang="ja-JP" sz="1200">
              <a:solidFill>
                <a:prstClr val="black"/>
              </a:solidFill>
              <a:latin typeface="メイリオ" panose="020B0604030504040204" pitchFamily="50" charset="-128"/>
              <a:ea typeface="メイリオ" panose="020B0604030504040204" pitchFamily="50" charset="-128"/>
              <a:cs typeface="メイリオ" panose="020B0604030504040204" pitchFamily="50" charset="-128"/>
            </a:endParaRPr>
          </a:p>
          <a:p>
            <a:pPr algn="ctr">
              <a:defRPr/>
            </a:pPr>
            <a:r>
              <a:rPr lang="ja-JP" altLang="en-US" sz="1200">
                <a:solidFill>
                  <a:prstClr val="black"/>
                </a:solidFill>
                <a:latin typeface="メイリオ" panose="020B0604030504040204" pitchFamily="50" charset="-128"/>
                <a:ea typeface="メイリオ" panose="020B0604030504040204" pitchFamily="50" charset="-128"/>
                <a:cs typeface="メイリオ" panose="020B0604030504040204" pitchFamily="50" charset="-128"/>
              </a:rPr>
              <a:t>洪水注意報</a:t>
            </a:r>
          </a:p>
        </xdr:txBody>
      </xdr:sp>
      <xdr:sp macro="" textlink="">
        <xdr:nvSpPr>
          <xdr:cNvPr id="27" name="円/楕円 26"/>
          <xdr:cNvSpPr/>
        </xdr:nvSpPr>
        <xdr:spPr bwMode="auto">
          <a:xfrm>
            <a:off x="290555" y="11819009"/>
            <a:ext cx="1739984" cy="516646"/>
          </a:xfrm>
          <a:prstGeom prst="ellipse">
            <a:avLst/>
          </a:prstGeom>
          <a:solidFill>
            <a:schemeClr val="bg1"/>
          </a:solidFill>
          <a:ln w="19050" cap="sq" algn="ctr">
            <a:solidFill>
              <a:schemeClr val="tx1"/>
            </a:solidFill>
            <a:round/>
            <a:headEnd type="none" w="sm" len="sm"/>
            <a:tailEnd type="none" w="sm" len="sm"/>
          </a:ln>
        </xdr:spPr>
        <xdr:txBody>
          <a:bodyPr vertOverflow="overflow" horzOverflow="overflow" wrap="none" rtlCol="0" anchor="ctr">
            <a:noAutofit/>
          </a:bodyPr>
          <a:lstStyle>
            <a:defPPr>
              <a:defRPr lang="ja-JP"/>
            </a:defPPr>
            <a:lvl1pPr marL="0" algn="l" defTabSz="1280160" rtl="0" eaLnBrk="1" latinLnBrk="0" hangingPunct="1">
              <a:defRPr kumimoji="1" sz="2520" kern="1200">
                <a:solidFill>
                  <a:schemeClr val="tx1"/>
                </a:solidFill>
                <a:latin typeface="+mn-lt"/>
                <a:ea typeface="+mn-ea"/>
                <a:cs typeface="+mn-cs"/>
              </a:defRPr>
            </a:lvl1pPr>
            <a:lvl2pPr marL="640080" algn="l" defTabSz="1280160" rtl="0" eaLnBrk="1" latinLnBrk="0" hangingPunct="1">
              <a:defRPr kumimoji="1" sz="2520" kern="1200">
                <a:solidFill>
                  <a:schemeClr val="tx1"/>
                </a:solidFill>
                <a:latin typeface="+mn-lt"/>
                <a:ea typeface="+mn-ea"/>
                <a:cs typeface="+mn-cs"/>
              </a:defRPr>
            </a:lvl2pPr>
            <a:lvl3pPr marL="1280160" algn="l" defTabSz="1280160" rtl="0" eaLnBrk="1" latinLnBrk="0" hangingPunct="1">
              <a:defRPr kumimoji="1" sz="2520" kern="1200">
                <a:solidFill>
                  <a:schemeClr val="tx1"/>
                </a:solidFill>
                <a:latin typeface="+mn-lt"/>
                <a:ea typeface="+mn-ea"/>
                <a:cs typeface="+mn-cs"/>
              </a:defRPr>
            </a:lvl3pPr>
            <a:lvl4pPr marL="1920240" algn="l" defTabSz="1280160" rtl="0" eaLnBrk="1" latinLnBrk="0" hangingPunct="1">
              <a:defRPr kumimoji="1" sz="2520" kern="1200">
                <a:solidFill>
                  <a:schemeClr val="tx1"/>
                </a:solidFill>
                <a:latin typeface="+mn-lt"/>
                <a:ea typeface="+mn-ea"/>
                <a:cs typeface="+mn-cs"/>
              </a:defRPr>
            </a:lvl4pPr>
            <a:lvl5pPr marL="2560320" algn="l" defTabSz="1280160" rtl="0" eaLnBrk="1" latinLnBrk="0" hangingPunct="1">
              <a:defRPr kumimoji="1" sz="2520" kern="1200">
                <a:solidFill>
                  <a:schemeClr val="tx1"/>
                </a:solidFill>
                <a:latin typeface="+mn-lt"/>
                <a:ea typeface="+mn-ea"/>
                <a:cs typeface="+mn-cs"/>
              </a:defRPr>
            </a:lvl5pPr>
            <a:lvl6pPr marL="3200400" algn="l" defTabSz="1280160" rtl="0" eaLnBrk="1" latinLnBrk="0" hangingPunct="1">
              <a:defRPr kumimoji="1" sz="2520" kern="1200">
                <a:solidFill>
                  <a:schemeClr val="tx1"/>
                </a:solidFill>
                <a:latin typeface="+mn-lt"/>
                <a:ea typeface="+mn-ea"/>
                <a:cs typeface="+mn-cs"/>
              </a:defRPr>
            </a:lvl6pPr>
            <a:lvl7pPr marL="3840480" algn="l" defTabSz="1280160" rtl="0" eaLnBrk="1" latinLnBrk="0" hangingPunct="1">
              <a:defRPr kumimoji="1" sz="2520" kern="1200">
                <a:solidFill>
                  <a:schemeClr val="tx1"/>
                </a:solidFill>
                <a:latin typeface="+mn-lt"/>
                <a:ea typeface="+mn-ea"/>
                <a:cs typeface="+mn-cs"/>
              </a:defRPr>
            </a:lvl7pPr>
            <a:lvl8pPr marL="4480560" algn="l" defTabSz="1280160" rtl="0" eaLnBrk="1" latinLnBrk="0" hangingPunct="1">
              <a:defRPr kumimoji="1" sz="2520" kern="1200">
                <a:solidFill>
                  <a:schemeClr val="tx1"/>
                </a:solidFill>
                <a:latin typeface="+mn-lt"/>
                <a:ea typeface="+mn-ea"/>
                <a:cs typeface="+mn-cs"/>
              </a:defRPr>
            </a:lvl8pPr>
            <a:lvl9pPr marL="5120640" algn="l" defTabSz="1280160" rtl="0" eaLnBrk="1" latinLnBrk="0" hangingPunct="1">
              <a:defRPr kumimoji="1" sz="2520" kern="1200">
                <a:solidFill>
                  <a:schemeClr val="tx1"/>
                </a:solidFill>
                <a:latin typeface="+mn-lt"/>
                <a:ea typeface="+mn-ea"/>
                <a:cs typeface="+mn-cs"/>
              </a:defRPr>
            </a:lvl9pPr>
          </a:lstStyle>
          <a:p>
            <a:pPr marL="0" marR="0" lvl="0" indent="0" algn="ctr" defTabSz="1280160" rtl="0" eaLnBrk="1" fontAlgn="auto" latinLnBrk="0" hangingPunct="1">
              <a:lnSpc>
                <a:spcPct val="100000"/>
              </a:lnSpc>
              <a:spcBef>
                <a:spcPts val="0"/>
              </a:spcBef>
              <a:spcAft>
                <a:spcPts val="0"/>
              </a:spcAft>
              <a:buClrTx/>
              <a:buSzTx/>
              <a:buFontTx/>
              <a:buNone/>
              <a:tabLst/>
              <a:defRPr/>
            </a:pPr>
            <a:r>
              <a:rPr kumimoji="1" lang="ja-JP" altLang="ja-JP" sz="1400" kern="1200">
                <a:solidFill>
                  <a:schemeClr val="tx1"/>
                </a:solidFill>
                <a:effectLst/>
                <a:latin typeface="メイリオ" panose="020B0604030504040204" pitchFamily="50" charset="-128"/>
                <a:ea typeface="メイリオ" panose="020B0604030504040204" pitchFamily="50" charset="-128"/>
                <a:cs typeface="メイリオ" panose="020B0604030504040204" pitchFamily="50" charset="-128"/>
              </a:rPr>
              <a:t>台風発生・接近</a:t>
            </a:r>
            <a:endParaRPr kumimoji="1" lang="ja-JP" altLang="en-US" sz="1400">
              <a:latin typeface="メイリオ" panose="020B0604030504040204" pitchFamily="50" charset="-128"/>
              <a:ea typeface="メイリオ" panose="020B0604030504040204" pitchFamily="50" charset="-128"/>
              <a:cs typeface="メイリオ" panose="020B0604030504040204" pitchFamily="50" charset="-128"/>
            </a:endParaRPr>
          </a:p>
        </xdr:txBody>
      </xdr:sp>
      <xdr:cxnSp macro="">
        <xdr:nvCxnSpPr>
          <xdr:cNvPr id="29" name="直線矢印コネクタ 28">
            <a:extLst>
              <a:ext uri="{FF2B5EF4-FFF2-40B4-BE49-F238E27FC236}">
                <a16:creationId xmlns:a16="http://schemas.microsoft.com/office/drawing/2014/main" id="{6DA78E10-D81B-4A16-B2E4-8352B2F3DA45}"/>
              </a:ext>
            </a:extLst>
          </xdr:cNvPr>
          <xdr:cNvCxnSpPr>
            <a:stCxn id="27" idx="4"/>
          </xdr:cNvCxnSpPr>
        </xdr:nvCxnSpPr>
        <xdr:spPr bwMode="auto">
          <a:xfrm flipH="1">
            <a:off x="1148157" y="12335656"/>
            <a:ext cx="12390" cy="655061"/>
          </a:xfrm>
          <a:prstGeom prst="straightConnector1">
            <a:avLst/>
          </a:prstGeom>
          <a:ln w="38100">
            <a:solidFill>
              <a:schemeClr val="bg1">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0" name="円/楕円 29"/>
          <xdr:cNvSpPr/>
        </xdr:nvSpPr>
        <xdr:spPr bwMode="auto">
          <a:xfrm>
            <a:off x="278315" y="12968661"/>
            <a:ext cx="1750654" cy="354480"/>
          </a:xfrm>
          <a:prstGeom prst="ellipse">
            <a:avLst/>
          </a:prstGeom>
          <a:solidFill>
            <a:schemeClr val="accent1">
              <a:lumMod val="20000"/>
              <a:lumOff val="80000"/>
            </a:schemeClr>
          </a:solidFill>
          <a:ln w="19050" cap="sq" algn="ctr">
            <a:solidFill>
              <a:schemeClr val="tx1"/>
            </a:solidFill>
            <a:round/>
            <a:headEnd type="none" w="sm" len="sm"/>
            <a:tailEnd type="none" w="sm" len="sm"/>
          </a:ln>
        </xdr:spPr>
        <xdr:txBody>
          <a:bodyPr wrap="square" rtlCol="0" anchor="ctr"/>
          <a:lstStyle>
            <a:defPPr>
              <a:defRPr lang="ja-JP"/>
            </a:defPPr>
            <a:lvl1pPr marL="0" algn="l" defTabSz="1280160" rtl="0" eaLnBrk="1" latinLnBrk="0" hangingPunct="1">
              <a:defRPr kumimoji="1" sz="2520" kern="1200">
                <a:solidFill>
                  <a:schemeClr val="tx1"/>
                </a:solidFill>
                <a:latin typeface="+mn-lt"/>
                <a:ea typeface="+mn-ea"/>
                <a:cs typeface="+mn-cs"/>
              </a:defRPr>
            </a:lvl1pPr>
            <a:lvl2pPr marL="640080" algn="l" defTabSz="1280160" rtl="0" eaLnBrk="1" latinLnBrk="0" hangingPunct="1">
              <a:defRPr kumimoji="1" sz="2520" kern="1200">
                <a:solidFill>
                  <a:schemeClr val="tx1"/>
                </a:solidFill>
                <a:latin typeface="+mn-lt"/>
                <a:ea typeface="+mn-ea"/>
                <a:cs typeface="+mn-cs"/>
              </a:defRPr>
            </a:lvl2pPr>
            <a:lvl3pPr marL="1280160" algn="l" defTabSz="1280160" rtl="0" eaLnBrk="1" latinLnBrk="0" hangingPunct="1">
              <a:defRPr kumimoji="1" sz="2520" kern="1200">
                <a:solidFill>
                  <a:schemeClr val="tx1"/>
                </a:solidFill>
                <a:latin typeface="+mn-lt"/>
                <a:ea typeface="+mn-ea"/>
                <a:cs typeface="+mn-cs"/>
              </a:defRPr>
            </a:lvl3pPr>
            <a:lvl4pPr marL="1920240" algn="l" defTabSz="1280160" rtl="0" eaLnBrk="1" latinLnBrk="0" hangingPunct="1">
              <a:defRPr kumimoji="1" sz="2520" kern="1200">
                <a:solidFill>
                  <a:schemeClr val="tx1"/>
                </a:solidFill>
                <a:latin typeface="+mn-lt"/>
                <a:ea typeface="+mn-ea"/>
                <a:cs typeface="+mn-cs"/>
              </a:defRPr>
            </a:lvl4pPr>
            <a:lvl5pPr marL="2560320" algn="l" defTabSz="1280160" rtl="0" eaLnBrk="1" latinLnBrk="0" hangingPunct="1">
              <a:defRPr kumimoji="1" sz="2520" kern="1200">
                <a:solidFill>
                  <a:schemeClr val="tx1"/>
                </a:solidFill>
                <a:latin typeface="+mn-lt"/>
                <a:ea typeface="+mn-ea"/>
                <a:cs typeface="+mn-cs"/>
              </a:defRPr>
            </a:lvl5pPr>
            <a:lvl6pPr marL="3200400" algn="l" defTabSz="1280160" rtl="0" eaLnBrk="1" latinLnBrk="0" hangingPunct="1">
              <a:defRPr kumimoji="1" sz="2520" kern="1200">
                <a:solidFill>
                  <a:schemeClr val="tx1"/>
                </a:solidFill>
                <a:latin typeface="+mn-lt"/>
                <a:ea typeface="+mn-ea"/>
                <a:cs typeface="+mn-cs"/>
              </a:defRPr>
            </a:lvl6pPr>
            <a:lvl7pPr marL="3840480" algn="l" defTabSz="1280160" rtl="0" eaLnBrk="1" latinLnBrk="0" hangingPunct="1">
              <a:defRPr kumimoji="1" sz="2520" kern="1200">
                <a:solidFill>
                  <a:schemeClr val="tx1"/>
                </a:solidFill>
                <a:latin typeface="+mn-lt"/>
                <a:ea typeface="+mn-ea"/>
                <a:cs typeface="+mn-cs"/>
              </a:defRPr>
            </a:lvl7pPr>
            <a:lvl8pPr marL="4480560" algn="l" defTabSz="1280160" rtl="0" eaLnBrk="1" latinLnBrk="0" hangingPunct="1">
              <a:defRPr kumimoji="1" sz="2520" kern="1200">
                <a:solidFill>
                  <a:schemeClr val="tx1"/>
                </a:solidFill>
                <a:latin typeface="+mn-lt"/>
                <a:ea typeface="+mn-ea"/>
                <a:cs typeface="+mn-cs"/>
              </a:defRPr>
            </a:lvl8pPr>
            <a:lvl9pPr marL="5120640" algn="l" defTabSz="1280160" rtl="0" eaLnBrk="1" latinLnBrk="0" hangingPunct="1">
              <a:defRPr kumimoji="1" sz="2520" kern="1200">
                <a:solidFill>
                  <a:schemeClr val="tx1"/>
                </a:solidFill>
                <a:latin typeface="+mn-lt"/>
                <a:ea typeface="+mn-ea"/>
                <a:cs typeface="+mn-cs"/>
              </a:defRPr>
            </a:lvl9pPr>
          </a:lstStyle>
          <a:p>
            <a:pPr algn="ctr"/>
            <a:r>
              <a:rPr lang="ja-JP" altLang="en-US" sz="1400">
                <a:solidFill>
                  <a:prstClr val="black"/>
                </a:solidFill>
                <a:latin typeface="メイリオ" pitchFamily="50" charset="-128"/>
                <a:ea typeface="メイリオ" pitchFamily="50" charset="-128"/>
                <a:cs typeface="メイリオ" pitchFamily="50" charset="-128"/>
              </a:rPr>
              <a:t>降雨開始</a:t>
            </a:r>
          </a:p>
        </xdr:txBody>
      </xdr:sp>
      <xdr:cxnSp macro="">
        <xdr:nvCxnSpPr>
          <xdr:cNvPr id="33" name="直線矢印コネクタ 32">
            <a:extLst>
              <a:ext uri="{FF2B5EF4-FFF2-40B4-BE49-F238E27FC236}">
                <a16:creationId xmlns:a16="http://schemas.microsoft.com/office/drawing/2014/main" id="{6DA78E10-D81B-4A16-B2E4-8352B2F3DA45}"/>
              </a:ext>
            </a:extLst>
          </xdr:cNvPr>
          <xdr:cNvCxnSpPr>
            <a:endCxn id="32" idx="0"/>
          </xdr:cNvCxnSpPr>
        </xdr:nvCxnSpPr>
        <xdr:spPr bwMode="auto">
          <a:xfrm>
            <a:off x="2892690" y="14074950"/>
            <a:ext cx="26119" cy="963186"/>
          </a:xfrm>
          <a:prstGeom prst="straightConnector1">
            <a:avLst/>
          </a:prstGeom>
          <a:ln w="38100">
            <a:solidFill>
              <a:schemeClr val="bg1">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34" name="直線矢印コネクタ 33">
            <a:extLst>
              <a:ext uri="{FF2B5EF4-FFF2-40B4-BE49-F238E27FC236}">
                <a16:creationId xmlns:a16="http://schemas.microsoft.com/office/drawing/2014/main" id="{6DA78E10-D81B-4A16-B2E4-8352B2F3DA45}"/>
              </a:ext>
            </a:extLst>
          </xdr:cNvPr>
          <xdr:cNvCxnSpPr/>
        </xdr:nvCxnSpPr>
        <xdr:spPr bwMode="auto">
          <a:xfrm>
            <a:off x="2892688" y="12685261"/>
            <a:ext cx="0" cy="684674"/>
          </a:xfrm>
          <a:prstGeom prst="straightConnector1">
            <a:avLst/>
          </a:prstGeom>
          <a:ln w="38100">
            <a:solidFill>
              <a:schemeClr val="bg1">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35" name="直線矢印コネクタ 34">
            <a:extLst>
              <a:ext uri="{FF2B5EF4-FFF2-40B4-BE49-F238E27FC236}">
                <a16:creationId xmlns:a16="http://schemas.microsoft.com/office/drawing/2014/main" id="{6DA78E10-D81B-4A16-B2E4-8352B2F3DA45}"/>
              </a:ext>
            </a:extLst>
          </xdr:cNvPr>
          <xdr:cNvCxnSpPr/>
        </xdr:nvCxnSpPr>
        <xdr:spPr bwMode="auto">
          <a:xfrm>
            <a:off x="3449874" y="15231373"/>
            <a:ext cx="8431" cy="4864886"/>
          </a:xfrm>
          <a:prstGeom prst="straightConnector1">
            <a:avLst/>
          </a:prstGeom>
          <a:ln w="38100">
            <a:solidFill>
              <a:schemeClr val="bg1">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6" name="角丸四角形 35">
            <a:extLst>
              <a:ext uri="{FF2B5EF4-FFF2-40B4-BE49-F238E27FC236}">
                <a16:creationId xmlns:a16="http://schemas.microsoft.com/office/drawing/2014/main" id="{EC71ABB4-F57B-4F61-9CF9-1B475DE6C783}"/>
              </a:ext>
            </a:extLst>
          </xdr:cNvPr>
          <xdr:cNvSpPr>
            <a:spLocks noChangeAspect="1"/>
          </xdr:cNvSpPr>
        </xdr:nvSpPr>
        <xdr:spPr bwMode="auto">
          <a:xfrm>
            <a:off x="2157982" y="12201212"/>
            <a:ext cx="1521654" cy="466676"/>
          </a:xfrm>
          <a:prstGeom prst="round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55116" tIns="95689" rIns="55116" bIns="27559" anchor="ctr"/>
          <a:lstStyle>
            <a:defPPr>
              <a:defRPr lang="ja-JP"/>
            </a:defPPr>
            <a:lvl1pPr marL="0" algn="l" defTabSz="1280160" rtl="0" eaLnBrk="1" latinLnBrk="0" hangingPunct="1">
              <a:defRPr kumimoji="1" sz="2520" kern="1200">
                <a:solidFill>
                  <a:schemeClr val="lt1"/>
                </a:solidFill>
                <a:latin typeface="+mn-lt"/>
                <a:ea typeface="+mn-ea"/>
                <a:cs typeface="+mn-cs"/>
              </a:defRPr>
            </a:lvl1pPr>
            <a:lvl2pPr marL="640080" algn="l" defTabSz="1280160" rtl="0" eaLnBrk="1" latinLnBrk="0" hangingPunct="1">
              <a:defRPr kumimoji="1" sz="2520" kern="1200">
                <a:solidFill>
                  <a:schemeClr val="lt1"/>
                </a:solidFill>
                <a:latin typeface="+mn-lt"/>
                <a:ea typeface="+mn-ea"/>
                <a:cs typeface="+mn-cs"/>
              </a:defRPr>
            </a:lvl2pPr>
            <a:lvl3pPr marL="1280160" algn="l" defTabSz="1280160" rtl="0" eaLnBrk="1" latinLnBrk="0" hangingPunct="1">
              <a:defRPr kumimoji="1" sz="2520" kern="1200">
                <a:solidFill>
                  <a:schemeClr val="lt1"/>
                </a:solidFill>
                <a:latin typeface="+mn-lt"/>
                <a:ea typeface="+mn-ea"/>
                <a:cs typeface="+mn-cs"/>
              </a:defRPr>
            </a:lvl3pPr>
            <a:lvl4pPr marL="1920240" algn="l" defTabSz="1280160" rtl="0" eaLnBrk="1" latinLnBrk="0" hangingPunct="1">
              <a:defRPr kumimoji="1" sz="2520" kern="1200">
                <a:solidFill>
                  <a:schemeClr val="lt1"/>
                </a:solidFill>
                <a:latin typeface="+mn-lt"/>
                <a:ea typeface="+mn-ea"/>
                <a:cs typeface="+mn-cs"/>
              </a:defRPr>
            </a:lvl4pPr>
            <a:lvl5pPr marL="2560320" algn="l" defTabSz="1280160" rtl="0" eaLnBrk="1" latinLnBrk="0" hangingPunct="1">
              <a:defRPr kumimoji="1" sz="2520" kern="1200">
                <a:solidFill>
                  <a:schemeClr val="lt1"/>
                </a:solidFill>
                <a:latin typeface="+mn-lt"/>
                <a:ea typeface="+mn-ea"/>
                <a:cs typeface="+mn-cs"/>
              </a:defRPr>
            </a:lvl5pPr>
            <a:lvl6pPr marL="3200400" algn="l" defTabSz="1280160" rtl="0" eaLnBrk="1" latinLnBrk="0" hangingPunct="1">
              <a:defRPr kumimoji="1" sz="2520" kern="1200">
                <a:solidFill>
                  <a:schemeClr val="lt1"/>
                </a:solidFill>
                <a:latin typeface="+mn-lt"/>
                <a:ea typeface="+mn-ea"/>
                <a:cs typeface="+mn-cs"/>
              </a:defRPr>
            </a:lvl6pPr>
            <a:lvl7pPr marL="3840480" algn="l" defTabSz="1280160" rtl="0" eaLnBrk="1" latinLnBrk="0" hangingPunct="1">
              <a:defRPr kumimoji="1" sz="2520" kern="1200">
                <a:solidFill>
                  <a:schemeClr val="lt1"/>
                </a:solidFill>
                <a:latin typeface="+mn-lt"/>
                <a:ea typeface="+mn-ea"/>
                <a:cs typeface="+mn-cs"/>
              </a:defRPr>
            </a:lvl7pPr>
            <a:lvl8pPr marL="4480560" algn="l" defTabSz="1280160" rtl="0" eaLnBrk="1" latinLnBrk="0" hangingPunct="1">
              <a:defRPr kumimoji="1" sz="2520" kern="1200">
                <a:solidFill>
                  <a:schemeClr val="lt1"/>
                </a:solidFill>
                <a:latin typeface="+mn-lt"/>
                <a:ea typeface="+mn-ea"/>
                <a:cs typeface="+mn-cs"/>
              </a:defRPr>
            </a:lvl8pPr>
            <a:lvl9pPr marL="5120640" algn="l" defTabSz="1280160" rtl="0" eaLnBrk="1" latinLnBrk="0" hangingPunct="1">
              <a:defRPr kumimoji="1" sz="2520" kern="1200">
                <a:solidFill>
                  <a:schemeClr val="lt1"/>
                </a:solidFill>
                <a:latin typeface="+mn-lt"/>
                <a:ea typeface="+mn-ea"/>
                <a:cs typeface="+mn-cs"/>
              </a:defRPr>
            </a:lvl9pPr>
          </a:lstStyle>
          <a:p>
            <a:pPr algn="ctr"/>
            <a:r>
              <a:rPr lang="ja-JP" altLang="en-US" sz="1000">
                <a:solidFill>
                  <a:prstClr val="black"/>
                </a:solidFill>
                <a:latin typeface="メイリオ" panose="020B0604030504040204" pitchFamily="50" charset="-128"/>
                <a:ea typeface="メイリオ" panose="020B0604030504040204" pitchFamily="50" charset="-128"/>
                <a:cs typeface="メイリオ" panose="020B0604030504040204" pitchFamily="50" charset="-128"/>
              </a:rPr>
              <a:t>早期注意情報</a:t>
            </a:r>
          </a:p>
          <a:p>
            <a:pPr algn="ctr"/>
            <a:r>
              <a:rPr lang="ja-JP" altLang="en-US" sz="1000">
                <a:solidFill>
                  <a:prstClr val="black"/>
                </a:solidFill>
                <a:latin typeface="メイリオ" panose="020B0604030504040204" pitchFamily="50" charset="-128"/>
                <a:ea typeface="メイリオ" panose="020B0604030504040204" pitchFamily="50" charset="-128"/>
                <a:cs typeface="メイリオ" panose="020B0604030504040204" pitchFamily="50" charset="-128"/>
              </a:rPr>
              <a:t>（警報級の可能性）</a:t>
            </a:r>
          </a:p>
        </xdr:txBody>
      </xdr:sp>
      <xdr:sp macro="" textlink="">
        <xdr:nvSpPr>
          <xdr:cNvPr id="37" name="角丸四角形 36">
            <a:extLst>
              <a:ext uri="{FF2B5EF4-FFF2-40B4-BE49-F238E27FC236}">
                <a16:creationId xmlns:a16="http://schemas.microsoft.com/office/drawing/2014/main" id="{EC71ABB4-F57B-4F61-9CF9-1B475DE6C783}"/>
              </a:ext>
            </a:extLst>
          </xdr:cNvPr>
          <xdr:cNvSpPr>
            <a:spLocks noChangeAspect="1"/>
          </xdr:cNvSpPr>
        </xdr:nvSpPr>
        <xdr:spPr bwMode="auto">
          <a:xfrm>
            <a:off x="2185649" y="11841087"/>
            <a:ext cx="1490501" cy="343863"/>
          </a:xfrm>
          <a:prstGeom prst="round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55116" tIns="95689" rIns="55116" bIns="27559" anchor="ctr"/>
          <a:lstStyle>
            <a:defPPr>
              <a:defRPr lang="ja-JP"/>
            </a:defPPr>
            <a:lvl1pPr marL="0" algn="l" defTabSz="1280160" rtl="0" eaLnBrk="1" latinLnBrk="0" hangingPunct="1">
              <a:defRPr kumimoji="1" sz="2520" kern="1200">
                <a:solidFill>
                  <a:schemeClr val="lt1"/>
                </a:solidFill>
                <a:latin typeface="+mn-lt"/>
                <a:ea typeface="+mn-ea"/>
                <a:cs typeface="+mn-cs"/>
              </a:defRPr>
            </a:lvl1pPr>
            <a:lvl2pPr marL="640080" algn="l" defTabSz="1280160" rtl="0" eaLnBrk="1" latinLnBrk="0" hangingPunct="1">
              <a:defRPr kumimoji="1" sz="2520" kern="1200">
                <a:solidFill>
                  <a:schemeClr val="lt1"/>
                </a:solidFill>
                <a:latin typeface="+mn-lt"/>
                <a:ea typeface="+mn-ea"/>
                <a:cs typeface="+mn-cs"/>
              </a:defRPr>
            </a:lvl2pPr>
            <a:lvl3pPr marL="1280160" algn="l" defTabSz="1280160" rtl="0" eaLnBrk="1" latinLnBrk="0" hangingPunct="1">
              <a:defRPr kumimoji="1" sz="2520" kern="1200">
                <a:solidFill>
                  <a:schemeClr val="lt1"/>
                </a:solidFill>
                <a:latin typeface="+mn-lt"/>
                <a:ea typeface="+mn-ea"/>
                <a:cs typeface="+mn-cs"/>
              </a:defRPr>
            </a:lvl3pPr>
            <a:lvl4pPr marL="1920240" algn="l" defTabSz="1280160" rtl="0" eaLnBrk="1" latinLnBrk="0" hangingPunct="1">
              <a:defRPr kumimoji="1" sz="2520" kern="1200">
                <a:solidFill>
                  <a:schemeClr val="lt1"/>
                </a:solidFill>
                <a:latin typeface="+mn-lt"/>
                <a:ea typeface="+mn-ea"/>
                <a:cs typeface="+mn-cs"/>
              </a:defRPr>
            </a:lvl4pPr>
            <a:lvl5pPr marL="2560320" algn="l" defTabSz="1280160" rtl="0" eaLnBrk="1" latinLnBrk="0" hangingPunct="1">
              <a:defRPr kumimoji="1" sz="2520" kern="1200">
                <a:solidFill>
                  <a:schemeClr val="lt1"/>
                </a:solidFill>
                <a:latin typeface="+mn-lt"/>
                <a:ea typeface="+mn-ea"/>
                <a:cs typeface="+mn-cs"/>
              </a:defRPr>
            </a:lvl5pPr>
            <a:lvl6pPr marL="3200400" algn="l" defTabSz="1280160" rtl="0" eaLnBrk="1" latinLnBrk="0" hangingPunct="1">
              <a:defRPr kumimoji="1" sz="2520" kern="1200">
                <a:solidFill>
                  <a:schemeClr val="lt1"/>
                </a:solidFill>
                <a:latin typeface="+mn-lt"/>
                <a:ea typeface="+mn-ea"/>
                <a:cs typeface="+mn-cs"/>
              </a:defRPr>
            </a:lvl6pPr>
            <a:lvl7pPr marL="3840480" algn="l" defTabSz="1280160" rtl="0" eaLnBrk="1" latinLnBrk="0" hangingPunct="1">
              <a:defRPr kumimoji="1" sz="2520" kern="1200">
                <a:solidFill>
                  <a:schemeClr val="lt1"/>
                </a:solidFill>
                <a:latin typeface="+mn-lt"/>
                <a:ea typeface="+mn-ea"/>
                <a:cs typeface="+mn-cs"/>
              </a:defRPr>
            </a:lvl7pPr>
            <a:lvl8pPr marL="4480560" algn="l" defTabSz="1280160" rtl="0" eaLnBrk="1" latinLnBrk="0" hangingPunct="1">
              <a:defRPr kumimoji="1" sz="2520" kern="1200">
                <a:solidFill>
                  <a:schemeClr val="lt1"/>
                </a:solidFill>
                <a:latin typeface="+mn-lt"/>
                <a:ea typeface="+mn-ea"/>
                <a:cs typeface="+mn-cs"/>
              </a:defRPr>
            </a:lvl8pPr>
            <a:lvl9pPr marL="5120640" algn="l" defTabSz="1280160" rtl="0" eaLnBrk="1" latinLnBrk="0" hangingPunct="1">
              <a:defRPr kumimoji="1" sz="2520" kern="1200">
                <a:solidFill>
                  <a:schemeClr val="lt1"/>
                </a:solidFill>
                <a:latin typeface="+mn-lt"/>
                <a:ea typeface="+mn-ea"/>
                <a:cs typeface="+mn-cs"/>
              </a:defRPr>
            </a:lvl9pPr>
          </a:lstStyle>
          <a:p>
            <a:pPr algn="ctr"/>
            <a:r>
              <a:rPr lang="ja-JP" altLang="en-US" sz="1200">
                <a:solidFill>
                  <a:prstClr val="black"/>
                </a:solidFill>
                <a:latin typeface="メイリオ" panose="020B0604030504040204" pitchFamily="50" charset="-128"/>
                <a:ea typeface="メイリオ" panose="020B0604030504040204" pitchFamily="50" charset="-128"/>
                <a:cs typeface="メイリオ" panose="020B0604030504040204" pitchFamily="50" charset="-128"/>
              </a:rPr>
              <a:t>台風情報</a:t>
            </a:r>
          </a:p>
        </xdr:txBody>
      </xdr:sp>
      <xdr:sp macro="" textlink="">
        <xdr:nvSpPr>
          <xdr:cNvPr id="38" name="角丸四角形 37">
            <a:extLst>
              <a:ext uri="{FF2B5EF4-FFF2-40B4-BE49-F238E27FC236}">
                <a16:creationId xmlns:a16="http://schemas.microsoft.com/office/drawing/2014/main" id="{769941DE-E03E-4C7E-8555-F8FF1576F77D}"/>
              </a:ext>
            </a:extLst>
          </xdr:cNvPr>
          <xdr:cNvSpPr>
            <a:spLocks noChangeAspect="1"/>
          </xdr:cNvSpPr>
        </xdr:nvSpPr>
        <xdr:spPr bwMode="auto">
          <a:xfrm>
            <a:off x="2116482" y="20082408"/>
            <a:ext cx="1576986" cy="844909"/>
          </a:xfrm>
          <a:prstGeom prst="roundRect">
            <a:avLst/>
          </a:prstGeom>
          <a:solidFill>
            <a:srgbClr val="7030A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tIns="0" bIns="0" anchor="ctr"/>
          <a:lstStyle>
            <a:defPPr>
              <a:defRPr lang="ja-JP"/>
            </a:defPPr>
            <a:lvl1pPr marL="0" algn="l" defTabSz="1280160" rtl="0" eaLnBrk="1" latinLnBrk="0" hangingPunct="1">
              <a:defRPr kumimoji="1" sz="2520" kern="1200">
                <a:solidFill>
                  <a:schemeClr val="lt1"/>
                </a:solidFill>
                <a:latin typeface="+mn-lt"/>
                <a:ea typeface="+mn-ea"/>
                <a:cs typeface="+mn-cs"/>
              </a:defRPr>
            </a:lvl1pPr>
            <a:lvl2pPr marL="640080" algn="l" defTabSz="1280160" rtl="0" eaLnBrk="1" latinLnBrk="0" hangingPunct="1">
              <a:defRPr kumimoji="1" sz="2520" kern="1200">
                <a:solidFill>
                  <a:schemeClr val="lt1"/>
                </a:solidFill>
                <a:latin typeface="+mn-lt"/>
                <a:ea typeface="+mn-ea"/>
                <a:cs typeface="+mn-cs"/>
              </a:defRPr>
            </a:lvl2pPr>
            <a:lvl3pPr marL="1280160" algn="l" defTabSz="1280160" rtl="0" eaLnBrk="1" latinLnBrk="0" hangingPunct="1">
              <a:defRPr kumimoji="1" sz="2520" kern="1200">
                <a:solidFill>
                  <a:schemeClr val="lt1"/>
                </a:solidFill>
                <a:latin typeface="+mn-lt"/>
                <a:ea typeface="+mn-ea"/>
                <a:cs typeface="+mn-cs"/>
              </a:defRPr>
            </a:lvl3pPr>
            <a:lvl4pPr marL="1920240" algn="l" defTabSz="1280160" rtl="0" eaLnBrk="1" latinLnBrk="0" hangingPunct="1">
              <a:defRPr kumimoji="1" sz="2520" kern="1200">
                <a:solidFill>
                  <a:schemeClr val="lt1"/>
                </a:solidFill>
                <a:latin typeface="+mn-lt"/>
                <a:ea typeface="+mn-ea"/>
                <a:cs typeface="+mn-cs"/>
              </a:defRPr>
            </a:lvl4pPr>
            <a:lvl5pPr marL="2560320" algn="l" defTabSz="1280160" rtl="0" eaLnBrk="1" latinLnBrk="0" hangingPunct="1">
              <a:defRPr kumimoji="1" sz="2520" kern="1200">
                <a:solidFill>
                  <a:schemeClr val="lt1"/>
                </a:solidFill>
                <a:latin typeface="+mn-lt"/>
                <a:ea typeface="+mn-ea"/>
                <a:cs typeface="+mn-cs"/>
              </a:defRPr>
            </a:lvl5pPr>
            <a:lvl6pPr marL="3200400" algn="l" defTabSz="1280160" rtl="0" eaLnBrk="1" latinLnBrk="0" hangingPunct="1">
              <a:defRPr kumimoji="1" sz="2520" kern="1200">
                <a:solidFill>
                  <a:schemeClr val="lt1"/>
                </a:solidFill>
                <a:latin typeface="+mn-lt"/>
                <a:ea typeface="+mn-ea"/>
                <a:cs typeface="+mn-cs"/>
              </a:defRPr>
            </a:lvl6pPr>
            <a:lvl7pPr marL="3840480" algn="l" defTabSz="1280160" rtl="0" eaLnBrk="1" latinLnBrk="0" hangingPunct="1">
              <a:defRPr kumimoji="1" sz="2520" kern="1200">
                <a:solidFill>
                  <a:schemeClr val="lt1"/>
                </a:solidFill>
                <a:latin typeface="+mn-lt"/>
                <a:ea typeface="+mn-ea"/>
                <a:cs typeface="+mn-cs"/>
              </a:defRPr>
            </a:lvl7pPr>
            <a:lvl8pPr marL="4480560" algn="l" defTabSz="1280160" rtl="0" eaLnBrk="1" latinLnBrk="0" hangingPunct="1">
              <a:defRPr kumimoji="1" sz="2520" kern="1200">
                <a:solidFill>
                  <a:schemeClr val="lt1"/>
                </a:solidFill>
                <a:latin typeface="+mn-lt"/>
                <a:ea typeface="+mn-ea"/>
                <a:cs typeface="+mn-cs"/>
              </a:defRPr>
            </a:lvl8pPr>
            <a:lvl9pPr marL="5120640" algn="l" defTabSz="1280160" rtl="0" eaLnBrk="1" latinLnBrk="0" hangingPunct="1">
              <a:defRPr kumimoji="1" sz="2520" kern="1200">
                <a:solidFill>
                  <a:schemeClr val="lt1"/>
                </a:solidFill>
                <a:latin typeface="+mn-lt"/>
                <a:ea typeface="+mn-ea"/>
                <a:cs typeface="+mn-cs"/>
              </a:defRPr>
            </a:lvl9pPr>
          </a:lstStyle>
          <a:p>
            <a:pPr algn="ctr">
              <a:defRPr/>
            </a:pPr>
            <a:r>
              <a:rPr lang="ja-JP" altLang="en-US" sz="1300" b="1">
                <a:solidFill>
                  <a:prstClr val="white"/>
                </a:solidFill>
                <a:latin typeface="メイリオ" panose="020B0604030504040204" pitchFamily="50" charset="-128"/>
                <a:ea typeface="メイリオ" panose="020B0604030504040204" pitchFamily="50" charset="-128"/>
                <a:cs typeface="メイリオ" panose="020B0604030504040204" pitchFamily="50" charset="-128"/>
              </a:rPr>
              <a:t>大雨特別警報</a:t>
            </a:r>
          </a:p>
          <a:p>
            <a:pPr algn="ctr">
              <a:defRPr/>
            </a:pPr>
            <a:r>
              <a:rPr lang="ja-JP" altLang="en-US" sz="1050" b="1">
                <a:solidFill>
                  <a:prstClr val="white"/>
                </a:solidFill>
                <a:latin typeface="メイリオ" panose="020B0604030504040204" pitchFamily="50" charset="-128"/>
                <a:ea typeface="メイリオ" panose="020B0604030504040204" pitchFamily="50" charset="-128"/>
                <a:cs typeface="メイリオ" panose="020B0604030504040204" pitchFamily="50" charset="-128"/>
              </a:rPr>
              <a:t>（浸水害）</a:t>
            </a:r>
          </a:p>
          <a:p>
            <a:pPr algn="ctr">
              <a:defRPr/>
            </a:pPr>
            <a:r>
              <a:rPr lang="ja-JP" altLang="en-US" sz="1050" b="1">
                <a:solidFill>
                  <a:prstClr val="white"/>
                </a:solidFill>
                <a:latin typeface="メイリオ" panose="020B0604030504040204" pitchFamily="50" charset="-128"/>
                <a:ea typeface="メイリオ" panose="020B0604030504040204" pitchFamily="50" charset="-128"/>
                <a:cs typeface="メイリオ" panose="020B0604030504040204" pitchFamily="50" charset="-128"/>
              </a:rPr>
              <a:t>（土砂災害）</a:t>
            </a:r>
          </a:p>
        </xdr:txBody>
      </xdr:sp>
      <xdr:sp macro="" textlink="">
        <xdr:nvSpPr>
          <xdr:cNvPr id="40" name="テキスト ボックス 21">
            <a:extLst>
              <a:ext uri="{FF2B5EF4-FFF2-40B4-BE49-F238E27FC236}">
                <a16:creationId xmlns:a16="http://schemas.microsoft.com/office/drawing/2014/main" id="{73D5FBAB-E181-4395-858B-BE9D4FCED1EC}"/>
              </a:ext>
            </a:extLst>
          </xdr:cNvPr>
          <xdr:cNvSpPr txBox="1">
            <a:spLocks noChangeArrowheads="1"/>
          </xdr:cNvSpPr>
        </xdr:nvSpPr>
        <xdr:spPr bwMode="auto">
          <a:xfrm>
            <a:off x="1110202" y="12719712"/>
            <a:ext cx="1103113" cy="3125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spAutoFit/>
          </a:bodyPr>
          <a:lstStyle>
            <a:defPPr>
              <a:defRPr lang="ja-JP"/>
            </a:defPPr>
            <a:lvl1pPr marL="0" algn="l" defTabSz="1280160" rtl="0" eaLnBrk="1" latinLnBrk="0" hangingPunct="1">
              <a:defRPr kumimoji="1" sz="2520" kern="1200">
                <a:solidFill>
                  <a:schemeClr val="tx1"/>
                </a:solidFill>
                <a:latin typeface="+mn-lt"/>
                <a:ea typeface="+mn-ea"/>
                <a:cs typeface="+mn-cs"/>
              </a:defRPr>
            </a:lvl1pPr>
            <a:lvl2pPr marL="640080" algn="l" defTabSz="1280160" rtl="0" eaLnBrk="1" latinLnBrk="0" hangingPunct="1">
              <a:defRPr kumimoji="1" sz="2520" kern="1200">
                <a:solidFill>
                  <a:schemeClr val="tx1"/>
                </a:solidFill>
                <a:latin typeface="+mn-lt"/>
                <a:ea typeface="+mn-ea"/>
                <a:cs typeface="+mn-cs"/>
              </a:defRPr>
            </a:lvl2pPr>
            <a:lvl3pPr marL="1280160" algn="l" defTabSz="1280160" rtl="0" eaLnBrk="1" latinLnBrk="0" hangingPunct="1">
              <a:defRPr kumimoji="1" sz="2520" kern="1200">
                <a:solidFill>
                  <a:schemeClr val="tx1"/>
                </a:solidFill>
                <a:latin typeface="+mn-lt"/>
                <a:ea typeface="+mn-ea"/>
                <a:cs typeface="+mn-cs"/>
              </a:defRPr>
            </a:lvl3pPr>
            <a:lvl4pPr marL="1920240" algn="l" defTabSz="1280160" rtl="0" eaLnBrk="1" latinLnBrk="0" hangingPunct="1">
              <a:defRPr kumimoji="1" sz="2520" kern="1200">
                <a:solidFill>
                  <a:schemeClr val="tx1"/>
                </a:solidFill>
                <a:latin typeface="+mn-lt"/>
                <a:ea typeface="+mn-ea"/>
                <a:cs typeface="+mn-cs"/>
              </a:defRPr>
            </a:lvl4pPr>
            <a:lvl5pPr marL="2560320" algn="l" defTabSz="1280160" rtl="0" eaLnBrk="1" latinLnBrk="0" hangingPunct="1">
              <a:defRPr kumimoji="1" sz="2520" kern="1200">
                <a:solidFill>
                  <a:schemeClr val="tx1"/>
                </a:solidFill>
                <a:latin typeface="+mn-lt"/>
                <a:ea typeface="+mn-ea"/>
                <a:cs typeface="+mn-cs"/>
              </a:defRPr>
            </a:lvl5pPr>
            <a:lvl6pPr marL="3200400" algn="l" defTabSz="1280160" rtl="0" eaLnBrk="1" latinLnBrk="0" hangingPunct="1">
              <a:defRPr kumimoji="1" sz="2520" kern="1200">
                <a:solidFill>
                  <a:schemeClr val="tx1"/>
                </a:solidFill>
                <a:latin typeface="+mn-lt"/>
                <a:ea typeface="+mn-ea"/>
                <a:cs typeface="+mn-cs"/>
              </a:defRPr>
            </a:lvl6pPr>
            <a:lvl7pPr marL="3840480" algn="l" defTabSz="1280160" rtl="0" eaLnBrk="1" latinLnBrk="0" hangingPunct="1">
              <a:defRPr kumimoji="1" sz="2520" kern="1200">
                <a:solidFill>
                  <a:schemeClr val="tx1"/>
                </a:solidFill>
                <a:latin typeface="+mn-lt"/>
                <a:ea typeface="+mn-ea"/>
                <a:cs typeface="+mn-cs"/>
              </a:defRPr>
            </a:lvl7pPr>
            <a:lvl8pPr marL="4480560" algn="l" defTabSz="1280160" rtl="0" eaLnBrk="1" latinLnBrk="0" hangingPunct="1">
              <a:defRPr kumimoji="1" sz="2520" kern="1200">
                <a:solidFill>
                  <a:schemeClr val="tx1"/>
                </a:solidFill>
                <a:latin typeface="+mn-lt"/>
                <a:ea typeface="+mn-ea"/>
                <a:cs typeface="+mn-cs"/>
              </a:defRPr>
            </a:lvl8pPr>
            <a:lvl9pPr marL="5120640" algn="l" defTabSz="1280160" rtl="0" eaLnBrk="1" latinLnBrk="0" hangingPunct="1">
              <a:defRPr kumimoji="1" sz="2520" kern="1200">
                <a:solidFill>
                  <a:schemeClr val="tx1"/>
                </a:solidFill>
                <a:latin typeface="+mn-lt"/>
                <a:ea typeface="+mn-ea"/>
                <a:cs typeface="+mn-cs"/>
              </a:defRPr>
            </a:lvl9pPr>
          </a:lstStyle>
          <a:p>
            <a:pPr eaLnBrk="1" hangingPunct="1">
              <a:spcBef>
                <a:spcPct val="0"/>
              </a:spcBef>
              <a:buFont typeface="Arial" charset="0"/>
              <a:buNone/>
              <a:defRPr/>
            </a:pPr>
            <a:r>
              <a:rPr lang="ja-JP" altLang="en-US" sz="850">
                <a:solidFill>
                  <a:prstClr val="black"/>
                </a:solidFill>
                <a:latin typeface="メイリオ" pitchFamily="50" charset="-128"/>
                <a:ea typeface="メイリオ" pitchFamily="50" charset="-128"/>
                <a:cs typeface="メイリオ" pitchFamily="50" charset="-128"/>
              </a:rPr>
              <a:t> 半日～数時間前</a:t>
            </a:r>
          </a:p>
        </xdr:txBody>
      </xdr:sp>
      <xdr:sp macro="" textlink="">
        <xdr:nvSpPr>
          <xdr:cNvPr id="43" name="テキスト ボックス 154"/>
          <xdr:cNvSpPr txBox="1"/>
        </xdr:nvSpPr>
        <xdr:spPr>
          <a:xfrm>
            <a:off x="0" y="12699807"/>
            <a:ext cx="1264314" cy="280657"/>
          </a:xfrm>
          <a:prstGeom prst="rect">
            <a:avLst/>
          </a:prstGeom>
          <a:noFill/>
        </xdr:spPr>
        <xdr:txBody>
          <a:bodyPr wrap="square" rtlCol="0">
            <a:spAutoFit/>
          </a:bodyPr>
          <a:lstStyle>
            <a:defPPr>
              <a:defRPr lang="ja-JP"/>
            </a:defPPr>
            <a:lvl1pPr marL="0" algn="l" defTabSz="1280160" rtl="0" eaLnBrk="1" latinLnBrk="0" hangingPunct="1">
              <a:defRPr kumimoji="1" sz="2520" kern="1200">
                <a:solidFill>
                  <a:schemeClr val="tx1"/>
                </a:solidFill>
                <a:latin typeface="+mn-lt"/>
                <a:ea typeface="+mn-ea"/>
                <a:cs typeface="+mn-cs"/>
              </a:defRPr>
            </a:lvl1pPr>
            <a:lvl2pPr marL="640080" algn="l" defTabSz="1280160" rtl="0" eaLnBrk="1" latinLnBrk="0" hangingPunct="1">
              <a:defRPr kumimoji="1" sz="2520" kern="1200">
                <a:solidFill>
                  <a:schemeClr val="tx1"/>
                </a:solidFill>
                <a:latin typeface="+mn-lt"/>
                <a:ea typeface="+mn-ea"/>
                <a:cs typeface="+mn-cs"/>
              </a:defRPr>
            </a:lvl2pPr>
            <a:lvl3pPr marL="1280160" algn="l" defTabSz="1280160" rtl="0" eaLnBrk="1" latinLnBrk="0" hangingPunct="1">
              <a:defRPr kumimoji="1" sz="2520" kern="1200">
                <a:solidFill>
                  <a:schemeClr val="tx1"/>
                </a:solidFill>
                <a:latin typeface="+mn-lt"/>
                <a:ea typeface="+mn-ea"/>
                <a:cs typeface="+mn-cs"/>
              </a:defRPr>
            </a:lvl3pPr>
            <a:lvl4pPr marL="1920240" algn="l" defTabSz="1280160" rtl="0" eaLnBrk="1" latinLnBrk="0" hangingPunct="1">
              <a:defRPr kumimoji="1" sz="2520" kern="1200">
                <a:solidFill>
                  <a:schemeClr val="tx1"/>
                </a:solidFill>
                <a:latin typeface="+mn-lt"/>
                <a:ea typeface="+mn-ea"/>
                <a:cs typeface="+mn-cs"/>
              </a:defRPr>
            </a:lvl4pPr>
            <a:lvl5pPr marL="2560320" algn="l" defTabSz="1280160" rtl="0" eaLnBrk="1" latinLnBrk="0" hangingPunct="1">
              <a:defRPr kumimoji="1" sz="2520" kern="1200">
                <a:solidFill>
                  <a:schemeClr val="tx1"/>
                </a:solidFill>
                <a:latin typeface="+mn-lt"/>
                <a:ea typeface="+mn-ea"/>
                <a:cs typeface="+mn-cs"/>
              </a:defRPr>
            </a:lvl5pPr>
            <a:lvl6pPr marL="3200400" algn="l" defTabSz="1280160" rtl="0" eaLnBrk="1" latinLnBrk="0" hangingPunct="1">
              <a:defRPr kumimoji="1" sz="2520" kern="1200">
                <a:solidFill>
                  <a:schemeClr val="tx1"/>
                </a:solidFill>
                <a:latin typeface="+mn-lt"/>
                <a:ea typeface="+mn-ea"/>
                <a:cs typeface="+mn-cs"/>
              </a:defRPr>
            </a:lvl6pPr>
            <a:lvl7pPr marL="3840480" algn="l" defTabSz="1280160" rtl="0" eaLnBrk="1" latinLnBrk="0" hangingPunct="1">
              <a:defRPr kumimoji="1" sz="2520" kern="1200">
                <a:solidFill>
                  <a:schemeClr val="tx1"/>
                </a:solidFill>
                <a:latin typeface="+mn-lt"/>
                <a:ea typeface="+mn-ea"/>
                <a:cs typeface="+mn-cs"/>
              </a:defRPr>
            </a:lvl7pPr>
            <a:lvl8pPr marL="4480560" algn="l" defTabSz="1280160" rtl="0" eaLnBrk="1" latinLnBrk="0" hangingPunct="1">
              <a:defRPr kumimoji="1" sz="2520" kern="1200">
                <a:solidFill>
                  <a:schemeClr val="tx1"/>
                </a:solidFill>
                <a:latin typeface="+mn-lt"/>
                <a:ea typeface="+mn-ea"/>
                <a:cs typeface="+mn-cs"/>
              </a:defRPr>
            </a:lvl8pPr>
            <a:lvl9pPr marL="5120640" algn="l" defTabSz="1280160" rtl="0" eaLnBrk="1" latinLnBrk="0" hangingPunct="1">
              <a:defRPr kumimoji="1" sz="2520" kern="1200">
                <a:solidFill>
                  <a:schemeClr val="tx1"/>
                </a:solidFill>
                <a:latin typeface="+mn-lt"/>
                <a:ea typeface="+mn-ea"/>
                <a:cs typeface="+mn-cs"/>
              </a:defRPr>
            </a:lvl9pPr>
          </a:lstStyle>
          <a:p>
            <a:r>
              <a:rPr kumimoji="1" lang="ja-JP" altLang="en-US" sz="1100">
                <a:latin typeface="+mn-lt"/>
                <a:ea typeface="+mn-ea"/>
              </a:rPr>
              <a:t>警戒レベル２</a:t>
            </a:r>
          </a:p>
        </xdr:txBody>
      </xdr:sp>
      <xdr:sp macro="" textlink="">
        <xdr:nvSpPr>
          <xdr:cNvPr id="44" name="テキスト ボックス 156"/>
          <xdr:cNvSpPr txBox="1"/>
        </xdr:nvSpPr>
        <xdr:spPr>
          <a:xfrm>
            <a:off x="0" y="14751875"/>
            <a:ext cx="1146548" cy="280657"/>
          </a:xfrm>
          <a:prstGeom prst="rect">
            <a:avLst/>
          </a:prstGeom>
          <a:noFill/>
        </xdr:spPr>
        <xdr:txBody>
          <a:bodyPr wrap="square" rtlCol="0">
            <a:spAutoFit/>
          </a:bodyPr>
          <a:lstStyle>
            <a:defPPr>
              <a:defRPr lang="ja-JP"/>
            </a:defPPr>
            <a:lvl1pPr marL="0" algn="l" defTabSz="1280160" rtl="0" eaLnBrk="1" latinLnBrk="0" hangingPunct="1">
              <a:defRPr kumimoji="1" sz="2520" kern="1200">
                <a:solidFill>
                  <a:schemeClr val="tx1"/>
                </a:solidFill>
                <a:latin typeface="+mn-lt"/>
                <a:ea typeface="+mn-ea"/>
                <a:cs typeface="+mn-cs"/>
              </a:defRPr>
            </a:lvl1pPr>
            <a:lvl2pPr marL="640080" algn="l" defTabSz="1280160" rtl="0" eaLnBrk="1" latinLnBrk="0" hangingPunct="1">
              <a:defRPr kumimoji="1" sz="2520" kern="1200">
                <a:solidFill>
                  <a:schemeClr val="tx1"/>
                </a:solidFill>
                <a:latin typeface="+mn-lt"/>
                <a:ea typeface="+mn-ea"/>
                <a:cs typeface="+mn-cs"/>
              </a:defRPr>
            </a:lvl2pPr>
            <a:lvl3pPr marL="1280160" algn="l" defTabSz="1280160" rtl="0" eaLnBrk="1" latinLnBrk="0" hangingPunct="1">
              <a:defRPr kumimoji="1" sz="2520" kern="1200">
                <a:solidFill>
                  <a:schemeClr val="tx1"/>
                </a:solidFill>
                <a:latin typeface="+mn-lt"/>
                <a:ea typeface="+mn-ea"/>
                <a:cs typeface="+mn-cs"/>
              </a:defRPr>
            </a:lvl3pPr>
            <a:lvl4pPr marL="1920240" algn="l" defTabSz="1280160" rtl="0" eaLnBrk="1" latinLnBrk="0" hangingPunct="1">
              <a:defRPr kumimoji="1" sz="2520" kern="1200">
                <a:solidFill>
                  <a:schemeClr val="tx1"/>
                </a:solidFill>
                <a:latin typeface="+mn-lt"/>
                <a:ea typeface="+mn-ea"/>
                <a:cs typeface="+mn-cs"/>
              </a:defRPr>
            </a:lvl4pPr>
            <a:lvl5pPr marL="2560320" algn="l" defTabSz="1280160" rtl="0" eaLnBrk="1" latinLnBrk="0" hangingPunct="1">
              <a:defRPr kumimoji="1" sz="2520" kern="1200">
                <a:solidFill>
                  <a:schemeClr val="tx1"/>
                </a:solidFill>
                <a:latin typeface="+mn-lt"/>
                <a:ea typeface="+mn-ea"/>
                <a:cs typeface="+mn-cs"/>
              </a:defRPr>
            </a:lvl5pPr>
            <a:lvl6pPr marL="3200400" algn="l" defTabSz="1280160" rtl="0" eaLnBrk="1" latinLnBrk="0" hangingPunct="1">
              <a:defRPr kumimoji="1" sz="2520" kern="1200">
                <a:solidFill>
                  <a:schemeClr val="tx1"/>
                </a:solidFill>
                <a:latin typeface="+mn-lt"/>
                <a:ea typeface="+mn-ea"/>
                <a:cs typeface="+mn-cs"/>
              </a:defRPr>
            </a:lvl6pPr>
            <a:lvl7pPr marL="3840480" algn="l" defTabSz="1280160" rtl="0" eaLnBrk="1" latinLnBrk="0" hangingPunct="1">
              <a:defRPr kumimoji="1" sz="2520" kern="1200">
                <a:solidFill>
                  <a:schemeClr val="tx1"/>
                </a:solidFill>
                <a:latin typeface="+mn-lt"/>
                <a:ea typeface="+mn-ea"/>
                <a:cs typeface="+mn-cs"/>
              </a:defRPr>
            </a:lvl7pPr>
            <a:lvl8pPr marL="4480560" algn="l" defTabSz="1280160" rtl="0" eaLnBrk="1" latinLnBrk="0" hangingPunct="1">
              <a:defRPr kumimoji="1" sz="2520" kern="1200">
                <a:solidFill>
                  <a:schemeClr val="tx1"/>
                </a:solidFill>
                <a:latin typeface="+mn-lt"/>
                <a:ea typeface="+mn-ea"/>
                <a:cs typeface="+mn-cs"/>
              </a:defRPr>
            </a:lvl8pPr>
            <a:lvl9pPr marL="5120640" algn="l" defTabSz="1280160" rtl="0" eaLnBrk="1" latinLnBrk="0" hangingPunct="1">
              <a:defRPr kumimoji="1" sz="2520" kern="1200">
                <a:solidFill>
                  <a:schemeClr val="tx1"/>
                </a:solidFill>
                <a:latin typeface="+mn-lt"/>
                <a:ea typeface="+mn-ea"/>
                <a:cs typeface="+mn-cs"/>
              </a:defRPr>
            </a:lvl9pPr>
          </a:lstStyle>
          <a:p>
            <a:pPr marL="0" indent="0" algn="l" defTabSz="1280160" rtl="0" eaLnBrk="1" latinLnBrk="0" hangingPunct="1"/>
            <a:r>
              <a:rPr kumimoji="1" lang="ja-JP" altLang="en-US" sz="1100" kern="1200">
                <a:solidFill>
                  <a:schemeClr val="tx1"/>
                </a:solidFill>
                <a:latin typeface="+mn-lt"/>
                <a:ea typeface="+mn-ea"/>
                <a:cs typeface="+mn-cs"/>
              </a:rPr>
              <a:t>警戒レベル３</a:t>
            </a:r>
          </a:p>
        </xdr:txBody>
      </xdr:sp>
      <xdr:sp macro="" textlink="">
        <xdr:nvSpPr>
          <xdr:cNvPr id="49" name="テキスト ボックス 101">
            <a:extLst>
              <a:ext uri="{FF2B5EF4-FFF2-40B4-BE49-F238E27FC236}">
                <a16:creationId xmlns:a16="http://schemas.microsoft.com/office/drawing/2014/main" id="{3F5C114B-4105-4042-BB95-F1A360335626}"/>
              </a:ext>
            </a:extLst>
          </xdr:cNvPr>
          <xdr:cNvSpPr txBox="1"/>
        </xdr:nvSpPr>
        <xdr:spPr>
          <a:xfrm>
            <a:off x="6114281" y="16881635"/>
            <a:ext cx="1383322" cy="995003"/>
          </a:xfrm>
          <a:prstGeom prst="roundRect">
            <a:avLst/>
          </a:prstGeom>
          <a:solidFill>
            <a:sysClr val="window" lastClr="FFFFFF"/>
          </a:solidFill>
          <a:ln w="57150">
            <a:solidFill>
              <a:schemeClr val="tx1"/>
            </a:solidFill>
          </a:ln>
        </xdr:spPr>
        <xdr:txBody>
          <a:bodyPr wrap="square" lIns="0" tIns="0" rIns="0" bIns="0" anchor="t" anchorCtr="0">
            <a:noAutofit/>
          </a:bodyPr>
          <a:lstStyle>
            <a:defPPr>
              <a:defRPr lang="ja-JP"/>
            </a:defPPr>
            <a:lvl1pPr marL="0" algn="l" defTabSz="1280160" rtl="0" eaLnBrk="1" latinLnBrk="0" hangingPunct="1">
              <a:defRPr kumimoji="1" sz="2520" kern="1200">
                <a:solidFill>
                  <a:schemeClr val="tx1"/>
                </a:solidFill>
                <a:latin typeface="+mn-lt"/>
                <a:ea typeface="+mn-ea"/>
                <a:cs typeface="+mn-cs"/>
              </a:defRPr>
            </a:lvl1pPr>
            <a:lvl2pPr marL="640080" algn="l" defTabSz="1280160" rtl="0" eaLnBrk="1" latinLnBrk="0" hangingPunct="1">
              <a:defRPr kumimoji="1" sz="2520" kern="1200">
                <a:solidFill>
                  <a:schemeClr val="tx1"/>
                </a:solidFill>
                <a:latin typeface="+mn-lt"/>
                <a:ea typeface="+mn-ea"/>
                <a:cs typeface="+mn-cs"/>
              </a:defRPr>
            </a:lvl2pPr>
            <a:lvl3pPr marL="1280160" algn="l" defTabSz="1280160" rtl="0" eaLnBrk="1" latinLnBrk="0" hangingPunct="1">
              <a:defRPr kumimoji="1" sz="2520" kern="1200">
                <a:solidFill>
                  <a:schemeClr val="tx1"/>
                </a:solidFill>
                <a:latin typeface="+mn-lt"/>
                <a:ea typeface="+mn-ea"/>
                <a:cs typeface="+mn-cs"/>
              </a:defRPr>
            </a:lvl3pPr>
            <a:lvl4pPr marL="1920240" algn="l" defTabSz="1280160" rtl="0" eaLnBrk="1" latinLnBrk="0" hangingPunct="1">
              <a:defRPr kumimoji="1" sz="2520" kern="1200">
                <a:solidFill>
                  <a:schemeClr val="tx1"/>
                </a:solidFill>
                <a:latin typeface="+mn-lt"/>
                <a:ea typeface="+mn-ea"/>
                <a:cs typeface="+mn-cs"/>
              </a:defRPr>
            </a:lvl4pPr>
            <a:lvl5pPr marL="2560320" algn="l" defTabSz="1280160" rtl="0" eaLnBrk="1" latinLnBrk="0" hangingPunct="1">
              <a:defRPr kumimoji="1" sz="2520" kern="1200">
                <a:solidFill>
                  <a:schemeClr val="tx1"/>
                </a:solidFill>
                <a:latin typeface="+mn-lt"/>
                <a:ea typeface="+mn-ea"/>
                <a:cs typeface="+mn-cs"/>
              </a:defRPr>
            </a:lvl5pPr>
            <a:lvl6pPr marL="3200400" algn="l" defTabSz="1280160" rtl="0" eaLnBrk="1" latinLnBrk="0" hangingPunct="1">
              <a:defRPr kumimoji="1" sz="2520" kern="1200">
                <a:solidFill>
                  <a:schemeClr val="tx1"/>
                </a:solidFill>
                <a:latin typeface="+mn-lt"/>
                <a:ea typeface="+mn-ea"/>
                <a:cs typeface="+mn-cs"/>
              </a:defRPr>
            </a:lvl6pPr>
            <a:lvl7pPr marL="3840480" algn="l" defTabSz="1280160" rtl="0" eaLnBrk="1" latinLnBrk="0" hangingPunct="1">
              <a:defRPr kumimoji="1" sz="2520" kern="1200">
                <a:solidFill>
                  <a:schemeClr val="tx1"/>
                </a:solidFill>
                <a:latin typeface="+mn-lt"/>
                <a:ea typeface="+mn-ea"/>
                <a:cs typeface="+mn-cs"/>
              </a:defRPr>
            </a:lvl7pPr>
            <a:lvl8pPr marL="4480560" algn="l" defTabSz="1280160" rtl="0" eaLnBrk="1" latinLnBrk="0" hangingPunct="1">
              <a:defRPr kumimoji="1" sz="2520" kern="1200">
                <a:solidFill>
                  <a:schemeClr val="tx1"/>
                </a:solidFill>
                <a:latin typeface="+mn-lt"/>
                <a:ea typeface="+mn-ea"/>
                <a:cs typeface="+mn-cs"/>
              </a:defRPr>
            </a:lvl8pPr>
            <a:lvl9pPr marL="5120640" algn="l" defTabSz="1280160" rtl="0" eaLnBrk="1" latinLnBrk="0" hangingPunct="1">
              <a:defRPr kumimoji="1" sz="2520" kern="1200">
                <a:solidFill>
                  <a:schemeClr val="tx1"/>
                </a:solidFill>
                <a:latin typeface="+mn-lt"/>
                <a:ea typeface="+mn-ea"/>
                <a:cs typeface="+mn-cs"/>
              </a:defRPr>
            </a:lvl9pPr>
          </a:lstStyle>
          <a:p>
            <a:pPr algn="ctr">
              <a:defRPr/>
            </a:pPr>
            <a:r>
              <a:rPr lang="ja-JP" altLang="en-US" sz="1050" b="1" u="sng">
                <a:solidFill>
                  <a:srgbClr val="FF0000"/>
                </a:solidFill>
                <a:latin typeface="ＤＨＰ特太ゴシック体" panose="020B0500000000000000" pitchFamily="50" charset="-128"/>
                <a:ea typeface="ＤＨＰ特太ゴシック体" panose="020B0500000000000000" pitchFamily="50" charset="-128"/>
                <a:cs typeface="Meiryo UI" panose="020B0604030504040204" pitchFamily="50" charset="-128"/>
              </a:rPr>
              <a:t>警戒レベル３</a:t>
            </a:r>
            <a:endParaRPr lang="en-US" altLang="ja-JP" sz="1050" b="1" u="sng">
              <a:solidFill>
                <a:srgbClr val="FF0000"/>
              </a:solidFill>
              <a:latin typeface="ＤＨＰ特太ゴシック体" panose="020B0500000000000000" pitchFamily="50" charset="-128"/>
              <a:ea typeface="ＤＨＰ特太ゴシック体" panose="020B0500000000000000" pitchFamily="50" charset="-128"/>
              <a:cs typeface="Meiryo UI" panose="020B0604030504040204" pitchFamily="50" charset="-128"/>
            </a:endParaRPr>
          </a:p>
          <a:p>
            <a:pPr algn="ctr">
              <a:defRPr/>
            </a:pPr>
            <a:r>
              <a:rPr lang="en-US" altLang="ja-JP" sz="1000" b="1" u="sng">
                <a:solidFill>
                  <a:srgbClr val="FF0000"/>
                </a:solidFill>
                <a:latin typeface="ＤＨＰ特太ゴシック体" panose="020B0500000000000000" pitchFamily="50" charset="-128"/>
                <a:ea typeface="ＤＨＰ特太ゴシック体" panose="020B0500000000000000" pitchFamily="50" charset="-128"/>
                <a:cs typeface="Meiryo UI" panose="020B0604030504040204" pitchFamily="50" charset="-128"/>
              </a:rPr>
              <a:t>"</a:t>
            </a:r>
            <a:r>
              <a:rPr lang="ja-JP" altLang="en-US" sz="1000" b="1" u="sng">
                <a:solidFill>
                  <a:srgbClr val="FF0000"/>
                </a:solidFill>
                <a:latin typeface="ＤＨＰ特太ゴシック体" panose="020B0500000000000000" pitchFamily="50" charset="-128"/>
                <a:ea typeface="ＤＨＰ特太ゴシック体" panose="020B0500000000000000" pitchFamily="50" charset="-128"/>
                <a:cs typeface="Meiryo UI" panose="020B0604030504040204" pitchFamily="50" charset="-128"/>
              </a:rPr>
              <a:t>高齢者などは避難</a:t>
            </a:r>
            <a:r>
              <a:rPr lang="en-US" altLang="ja-JP" sz="1000" b="1" u="sng">
                <a:solidFill>
                  <a:srgbClr val="FF0000"/>
                </a:solidFill>
                <a:latin typeface="ＤＨＰ特太ゴシック体" panose="020B0500000000000000" pitchFamily="50" charset="-128"/>
                <a:ea typeface="ＤＨＰ特太ゴシック体" panose="020B0500000000000000" pitchFamily="50" charset="-128"/>
                <a:cs typeface="Meiryo UI" panose="020B0604030504040204" pitchFamily="50" charset="-128"/>
              </a:rPr>
              <a:t>"</a:t>
            </a:r>
          </a:p>
        </xdr:txBody>
      </xdr:sp>
      <xdr:sp macro="" textlink="">
        <xdr:nvSpPr>
          <xdr:cNvPr id="51" name="テキスト ボックス 103">
            <a:extLst>
              <a:ext uri="{FF2B5EF4-FFF2-40B4-BE49-F238E27FC236}">
                <a16:creationId xmlns:a16="http://schemas.microsoft.com/office/drawing/2014/main" id="{AF29BD97-34EF-427C-B19B-51CE9AFCCBBD}"/>
              </a:ext>
            </a:extLst>
          </xdr:cNvPr>
          <xdr:cNvSpPr txBox="1"/>
        </xdr:nvSpPr>
        <xdr:spPr>
          <a:xfrm>
            <a:off x="6294734" y="19057976"/>
            <a:ext cx="1037493" cy="443231"/>
          </a:xfrm>
          <a:prstGeom prst="roundRect">
            <a:avLst/>
          </a:prstGeom>
          <a:solidFill>
            <a:srgbClr val="6600CC"/>
          </a:solidFill>
          <a:ln w="25400">
            <a:noFill/>
          </a:ln>
        </xdr:spPr>
        <xdr:txBody>
          <a:bodyPr wrap="square" lIns="0" tIns="0" rIns="0" bIns="0" anchor="ctr" anchorCtr="0">
            <a:noAutofit/>
          </a:bodyPr>
          <a:lstStyle>
            <a:defPPr>
              <a:defRPr lang="ja-JP"/>
            </a:defPPr>
            <a:lvl1pPr marL="0" algn="l" defTabSz="1280160" rtl="0" eaLnBrk="1" latinLnBrk="0" hangingPunct="1">
              <a:defRPr kumimoji="1" sz="2520" kern="1200">
                <a:solidFill>
                  <a:schemeClr val="tx1"/>
                </a:solidFill>
                <a:latin typeface="+mn-lt"/>
                <a:ea typeface="+mn-ea"/>
                <a:cs typeface="+mn-cs"/>
              </a:defRPr>
            </a:lvl1pPr>
            <a:lvl2pPr marL="640080" algn="l" defTabSz="1280160" rtl="0" eaLnBrk="1" latinLnBrk="0" hangingPunct="1">
              <a:defRPr kumimoji="1" sz="2520" kern="1200">
                <a:solidFill>
                  <a:schemeClr val="tx1"/>
                </a:solidFill>
                <a:latin typeface="+mn-lt"/>
                <a:ea typeface="+mn-ea"/>
                <a:cs typeface="+mn-cs"/>
              </a:defRPr>
            </a:lvl2pPr>
            <a:lvl3pPr marL="1280160" algn="l" defTabSz="1280160" rtl="0" eaLnBrk="1" latinLnBrk="0" hangingPunct="1">
              <a:defRPr kumimoji="1" sz="2520" kern="1200">
                <a:solidFill>
                  <a:schemeClr val="tx1"/>
                </a:solidFill>
                <a:latin typeface="+mn-lt"/>
                <a:ea typeface="+mn-ea"/>
                <a:cs typeface="+mn-cs"/>
              </a:defRPr>
            </a:lvl3pPr>
            <a:lvl4pPr marL="1920240" algn="l" defTabSz="1280160" rtl="0" eaLnBrk="1" latinLnBrk="0" hangingPunct="1">
              <a:defRPr kumimoji="1" sz="2520" kern="1200">
                <a:solidFill>
                  <a:schemeClr val="tx1"/>
                </a:solidFill>
                <a:latin typeface="+mn-lt"/>
                <a:ea typeface="+mn-ea"/>
                <a:cs typeface="+mn-cs"/>
              </a:defRPr>
            </a:lvl4pPr>
            <a:lvl5pPr marL="2560320" algn="l" defTabSz="1280160" rtl="0" eaLnBrk="1" latinLnBrk="0" hangingPunct="1">
              <a:defRPr kumimoji="1" sz="2520" kern="1200">
                <a:solidFill>
                  <a:schemeClr val="tx1"/>
                </a:solidFill>
                <a:latin typeface="+mn-lt"/>
                <a:ea typeface="+mn-ea"/>
                <a:cs typeface="+mn-cs"/>
              </a:defRPr>
            </a:lvl5pPr>
            <a:lvl6pPr marL="3200400" algn="l" defTabSz="1280160" rtl="0" eaLnBrk="1" latinLnBrk="0" hangingPunct="1">
              <a:defRPr kumimoji="1" sz="2520" kern="1200">
                <a:solidFill>
                  <a:schemeClr val="tx1"/>
                </a:solidFill>
                <a:latin typeface="+mn-lt"/>
                <a:ea typeface="+mn-ea"/>
                <a:cs typeface="+mn-cs"/>
              </a:defRPr>
            </a:lvl6pPr>
            <a:lvl7pPr marL="3840480" algn="l" defTabSz="1280160" rtl="0" eaLnBrk="1" latinLnBrk="0" hangingPunct="1">
              <a:defRPr kumimoji="1" sz="2520" kern="1200">
                <a:solidFill>
                  <a:schemeClr val="tx1"/>
                </a:solidFill>
                <a:latin typeface="+mn-lt"/>
                <a:ea typeface="+mn-ea"/>
                <a:cs typeface="+mn-cs"/>
              </a:defRPr>
            </a:lvl7pPr>
            <a:lvl8pPr marL="4480560" algn="l" defTabSz="1280160" rtl="0" eaLnBrk="1" latinLnBrk="0" hangingPunct="1">
              <a:defRPr kumimoji="1" sz="2520" kern="1200">
                <a:solidFill>
                  <a:schemeClr val="tx1"/>
                </a:solidFill>
                <a:latin typeface="+mn-lt"/>
                <a:ea typeface="+mn-ea"/>
                <a:cs typeface="+mn-cs"/>
              </a:defRPr>
            </a:lvl8pPr>
            <a:lvl9pPr marL="5120640" algn="l" defTabSz="1280160" rtl="0" eaLnBrk="1" latinLnBrk="0" hangingPunct="1">
              <a:defRPr kumimoji="1" sz="2520" kern="1200">
                <a:solidFill>
                  <a:schemeClr val="tx1"/>
                </a:solidFill>
                <a:latin typeface="+mn-lt"/>
                <a:ea typeface="+mn-ea"/>
                <a:cs typeface="+mn-cs"/>
              </a:defRPr>
            </a:lvl9pPr>
          </a:lstStyle>
          <a:p>
            <a:pPr algn="ctr">
              <a:defRPr/>
            </a:pPr>
            <a:r>
              <a:rPr lang="ja-JP" altLang="en-US" sz="1200">
                <a:solidFill>
                  <a:prstClr val="white"/>
                </a:solidFill>
                <a:latin typeface="Meiryo UI" panose="020B0604030504040204" pitchFamily="50" charset="-128"/>
                <a:ea typeface="Meiryo UI" panose="020B0604030504040204" pitchFamily="50" charset="-128"/>
                <a:cs typeface="Meiryo UI" panose="020B0604030504040204" pitchFamily="50" charset="-128"/>
              </a:rPr>
              <a:t>避難指示</a:t>
            </a:r>
            <a:endParaRPr lang="en-US" altLang="ja-JP" sz="1200">
              <a:solidFill>
                <a:prstClr val="white"/>
              </a:solidFill>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54" name="正方形/長方形 53">
            <a:extLst>
              <a:ext uri="{FF2B5EF4-FFF2-40B4-BE49-F238E27FC236}">
                <a16:creationId xmlns:a16="http://schemas.microsoft.com/office/drawing/2014/main" id="{DE986F62-7825-43CA-AD52-372FE234D85B}"/>
              </a:ext>
            </a:extLst>
          </xdr:cNvPr>
          <xdr:cNvSpPr/>
        </xdr:nvSpPr>
        <xdr:spPr bwMode="auto">
          <a:xfrm>
            <a:off x="3802776" y="18369740"/>
            <a:ext cx="1039774" cy="639970"/>
          </a:xfrm>
          <a:prstGeom prst="rect">
            <a:avLst/>
          </a:prstGeom>
          <a:solidFill>
            <a:srgbClr val="FF0000"/>
          </a:solidFill>
          <a:ln w="25400">
            <a:no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anchor="ctr">
            <a:noAutofit/>
          </a:bodyPr>
          <a:lstStyle>
            <a:defPPr>
              <a:defRPr lang="ja-JP"/>
            </a:defPPr>
            <a:lvl1pPr marL="0" algn="l" defTabSz="1280160" rtl="0" eaLnBrk="1" latinLnBrk="0" hangingPunct="1">
              <a:defRPr kumimoji="1" sz="2520" kern="1200">
                <a:solidFill>
                  <a:schemeClr val="lt1"/>
                </a:solidFill>
                <a:latin typeface="+mn-lt"/>
                <a:ea typeface="+mn-ea"/>
                <a:cs typeface="+mn-cs"/>
              </a:defRPr>
            </a:lvl1pPr>
            <a:lvl2pPr marL="640080" algn="l" defTabSz="1280160" rtl="0" eaLnBrk="1" latinLnBrk="0" hangingPunct="1">
              <a:defRPr kumimoji="1" sz="2520" kern="1200">
                <a:solidFill>
                  <a:schemeClr val="lt1"/>
                </a:solidFill>
                <a:latin typeface="+mn-lt"/>
                <a:ea typeface="+mn-ea"/>
                <a:cs typeface="+mn-cs"/>
              </a:defRPr>
            </a:lvl2pPr>
            <a:lvl3pPr marL="1280160" algn="l" defTabSz="1280160" rtl="0" eaLnBrk="1" latinLnBrk="0" hangingPunct="1">
              <a:defRPr kumimoji="1" sz="2520" kern="1200">
                <a:solidFill>
                  <a:schemeClr val="lt1"/>
                </a:solidFill>
                <a:latin typeface="+mn-lt"/>
                <a:ea typeface="+mn-ea"/>
                <a:cs typeface="+mn-cs"/>
              </a:defRPr>
            </a:lvl3pPr>
            <a:lvl4pPr marL="1920240" algn="l" defTabSz="1280160" rtl="0" eaLnBrk="1" latinLnBrk="0" hangingPunct="1">
              <a:defRPr kumimoji="1" sz="2520" kern="1200">
                <a:solidFill>
                  <a:schemeClr val="lt1"/>
                </a:solidFill>
                <a:latin typeface="+mn-lt"/>
                <a:ea typeface="+mn-ea"/>
                <a:cs typeface="+mn-cs"/>
              </a:defRPr>
            </a:lvl4pPr>
            <a:lvl5pPr marL="2560320" algn="l" defTabSz="1280160" rtl="0" eaLnBrk="1" latinLnBrk="0" hangingPunct="1">
              <a:defRPr kumimoji="1" sz="2520" kern="1200">
                <a:solidFill>
                  <a:schemeClr val="lt1"/>
                </a:solidFill>
                <a:latin typeface="+mn-lt"/>
                <a:ea typeface="+mn-ea"/>
                <a:cs typeface="+mn-cs"/>
              </a:defRPr>
            </a:lvl5pPr>
            <a:lvl6pPr marL="3200400" algn="l" defTabSz="1280160" rtl="0" eaLnBrk="1" latinLnBrk="0" hangingPunct="1">
              <a:defRPr kumimoji="1" sz="2520" kern="1200">
                <a:solidFill>
                  <a:schemeClr val="lt1"/>
                </a:solidFill>
                <a:latin typeface="+mn-lt"/>
                <a:ea typeface="+mn-ea"/>
                <a:cs typeface="+mn-cs"/>
              </a:defRPr>
            </a:lvl6pPr>
            <a:lvl7pPr marL="3840480" algn="l" defTabSz="1280160" rtl="0" eaLnBrk="1" latinLnBrk="0" hangingPunct="1">
              <a:defRPr kumimoji="1" sz="2520" kern="1200">
                <a:solidFill>
                  <a:schemeClr val="lt1"/>
                </a:solidFill>
                <a:latin typeface="+mn-lt"/>
                <a:ea typeface="+mn-ea"/>
                <a:cs typeface="+mn-cs"/>
              </a:defRPr>
            </a:lvl7pPr>
            <a:lvl8pPr marL="4480560" algn="l" defTabSz="1280160" rtl="0" eaLnBrk="1" latinLnBrk="0" hangingPunct="1">
              <a:defRPr kumimoji="1" sz="2520" kern="1200">
                <a:solidFill>
                  <a:schemeClr val="lt1"/>
                </a:solidFill>
                <a:latin typeface="+mn-lt"/>
                <a:ea typeface="+mn-ea"/>
                <a:cs typeface="+mn-cs"/>
              </a:defRPr>
            </a:lvl8pPr>
            <a:lvl9pPr marL="5120640" algn="l" defTabSz="1280160" rtl="0" eaLnBrk="1" latinLnBrk="0" hangingPunct="1">
              <a:defRPr kumimoji="1" sz="2520" kern="1200">
                <a:solidFill>
                  <a:schemeClr val="lt1"/>
                </a:solidFill>
                <a:latin typeface="+mn-lt"/>
                <a:ea typeface="+mn-ea"/>
                <a:cs typeface="+mn-cs"/>
              </a:defRPr>
            </a:lvl9pPr>
          </a:lstStyle>
          <a:p>
            <a:pPr algn="ctr">
              <a:defRPr/>
            </a:pPr>
            <a:r>
              <a:rPr lang="zh-TW" altLang="en-US" sz="1100">
                <a:solidFill>
                  <a:schemeClr val="bg1"/>
                </a:solidFill>
                <a:latin typeface="Meiryo UI" panose="020B0604030504040204" pitchFamily="50" charset="-128"/>
                <a:ea typeface="Meiryo UI" panose="020B0604030504040204" pitchFamily="50" charset="-128"/>
                <a:cs typeface="Meiryo UI" panose="020B0604030504040204" pitchFamily="50" charset="-128"/>
              </a:rPr>
              <a:t>洪水予報</a:t>
            </a:r>
          </a:p>
          <a:p>
            <a:pPr algn="ctr">
              <a:defRPr/>
            </a:pPr>
            <a:r>
              <a:rPr lang="zh-TW" altLang="en-US" sz="1100">
                <a:solidFill>
                  <a:schemeClr val="bg1"/>
                </a:solidFill>
                <a:latin typeface="Meiryo UI" panose="020B0604030504040204" pitchFamily="50" charset="-128"/>
                <a:ea typeface="Meiryo UI" panose="020B0604030504040204" pitchFamily="50" charset="-128"/>
                <a:cs typeface="Meiryo UI" panose="020B0604030504040204" pitchFamily="50" charset="-128"/>
              </a:rPr>
              <a:t>氾濫</a:t>
            </a:r>
            <a:r>
              <a:rPr lang="ja-JP" altLang="en-US" sz="1100">
                <a:solidFill>
                  <a:schemeClr val="bg1"/>
                </a:solidFill>
                <a:latin typeface="Meiryo UI" panose="020B0604030504040204" pitchFamily="50" charset="-128"/>
                <a:ea typeface="Meiryo UI" panose="020B0604030504040204" pitchFamily="50" charset="-128"/>
                <a:cs typeface="Meiryo UI" panose="020B0604030504040204" pitchFamily="50" charset="-128"/>
              </a:rPr>
              <a:t>危険</a:t>
            </a:r>
            <a:r>
              <a:rPr lang="zh-TW" altLang="en-US" sz="1100">
                <a:solidFill>
                  <a:schemeClr val="bg1"/>
                </a:solidFill>
                <a:latin typeface="Meiryo UI" panose="020B0604030504040204" pitchFamily="50" charset="-128"/>
                <a:ea typeface="Meiryo UI" panose="020B0604030504040204" pitchFamily="50" charset="-128"/>
                <a:cs typeface="Meiryo UI" panose="020B0604030504040204" pitchFamily="50" charset="-128"/>
              </a:rPr>
              <a:t>情報</a:t>
            </a:r>
          </a:p>
        </xdr:txBody>
      </xdr:sp>
      <xdr:sp macro="" textlink="">
        <xdr:nvSpPr>
          <xdr:cNvPr id="56" name="正方形/長方形 55">
            <a:extLst>
              <a:ext uri="{FF2B5EF4-FFF2-40B4-BE49-F238E27FC236}">
                <a16:creationId xmlns:a16="http://schemas.microsoft.com/office/drawing/2014/main" id="{DE986F62-7825-43CA-AD52-372FE234D85B}"/>
              </a:ext>
            </a:extLst>
          </xdr:cNvPr>
          <xdr:cNvSpPr/>
        </xdr:nvSpPr>
        <xdr:spPr bwMode="auto">
          <a:xfrm>
            <a:off x="4970069" y="18321090"/>
            <a:ext cx="1030920" cy="677423"/>
          </a:xfrm>
          <a:prstGeom prst="rect">
            <a:avLst/>
          </a:prstGeom>
          <a:solidFill>
            <a:srgbClr val="CC00FF"/>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anchor="ctr">
            <a:noAutofit/>
          </a:bodyPr>
          <a:lstStyle>
            <a:defPPr>
              <a:defRPr lang="ja-JP"/>
            </a:defPPr>
            <a:lvl1pPr marL="0" algn="l" defTabSz="1280160" rtl="0" eaLnBrk="1" latinLnBrk="0" hangingPunct="1">
              <a:defRPr kumimoji="1" sz="2520" kern="1200">
                <a:solidFill>
                  <a:schemeClr val="lt1"/>
                </a:solidFill>
                <a:latin typeface="+mn-lt"/>
                <a:ea typeface="+mn-ea"/>
                <a:cs typeface="+mn-cs"/>
              </a:defRPr>
            </a:lvl1pPr>
            <a:lvl2pPr marL="640080" algn="l" defTabSz="1280160" rtl="0" eaLnBrk="1" latinLnBrk="0" hangingPunct="1">
              <a:defRPr kumimoji="1" sz="2520" kern="1200">
                <a:solidFill>
                  <a:schemeClr val="lt1"/>
                </a:solidFill>
                <a:latin typeface="+mn-lt"/>
                <a:ea typeface="+mn-ea"/>
                <a:cs typeface="+mn-cs"/>
              </a:defRPr>
            </a:lvl2pPr>
            <a:lvl3pPr marL="1280160" algn="l" defTabSz="1280160" rtl="0" eaLnBrk="1" latinLnBrk="0" hangingPunct="1">
              <a:defRPr kumimoji="1" sz="2520" kern="1200">
                <a:solidFill>
                  <a:schemeClr val="lt1"/>
                </a:solidFill>
                <a:latin typeface="+mn-lt"/>
                <a:ea typeface="+mn-ea"/>
                <a:cs typeface="+mn-cs"/>
              </a:defRPr>
            </a:lvl3pPr>
            <a:lvl4pPr marL="1920240" algn="l" defTabSz="1280160" rtl="0" eaLnBrk="1" latinLnBrk="0" hangingPunct="1">
              <a:defRPr kumimoji="1" sz="2520" kern="1200">
                <a:solidFill>
                  <a:schemeClr val="lt1"/>
                </a:solidFill>
                <a:latin typeface="+mn-lt"/>
                <a:ea typeface="+mn-ea"/>
                <a:cs typeface="+mn-cs"/>
              </a:defRPr>
            </a:lvl4pPr>
            <a:lvl5pPr marL="2560320" algn="l" defTabSz="1280160" rtl="0" eaLnBrk="1" latinLnBrk="0" hangingPunct="1">
              <a:defRPr kumimoji="1" sz="2520" kern="1200">
                <a:solidFill>
                  <a:schemeClr val="lt1"/>
                </a:solidFill>
                <a:latin typeface="+mn-lt"/>
                <a:ea typeface="+mn-ea"/>
                <a:cs typeface="+mn-cs"/>
              </a:defRPr>
            </a:lvl5pPr>
            <a:lvl6pPr marL="3200400" algn="l" defTabSz="1280160" rtl="0" eaLnBrk="1" latinLnBrk="0" hangingPunct="1">
              <a:defRPr kumimoji="1" sz="2520" kern="1200">
                <a:solidFill>
                  <a:schemeClr val="lt1"/>
                </a:solidFill>
                <a:latin typeface="+mn-lt"/>
                <a:ea typeface="+mn-ea"/>
                <a:cs typeface="+mn-cs"/>
              </a:defRPr>
            </a:lvl6pPr>
            <a:lvl7pPr marL="3840480" algn="l" defTabSz="1280160" rtl="0" eaLnBrk="1" latinLnBrk="0" hangingPunct="1">
              <a:defRPr kumimoji="1" sz="2520" kern="1200">
                <a:solidFill>
                  <a:schemeClr val="lt1"/>
                </a:solidFill>
                <a:latin typeface="+mn-lt"/>
                <a:ea typeface="+mn-ea"/>
                <a:cs typeface="+mn-cs"/>
              </a:defRPr>
            </a:lvl7pPr>
            <a:lvl8pPr marL="4480560" algn="l" defTabSz="1280160" rtl="0" eaLnBrk="1" latinLnBrk="0" hangingPunct="1">
              <a:defRPr kumimoji="1" sz="2520" kern="1200">
                <a:solidFill>
                  <a:schemeClr val="lt1"/>
                </a:solidFill>
                <a:latin typeface="+mn-lt"/>
                <a:ea typeface="+mn-ea"/>
                <a:cs typeface="+mn-cs"/>
              </a:defRPr>
            </a:lvl8pPr>
            <a:lvl9pPr marL="5120640" algn="l" defTabSz="1280160" rtl="0" eaLnBrk="1" latinLnBrk="0" hangingPunct="1">
              <a:defRPr kumimoji="1" sz="2520" kern="1200">
                <a:solidFill>
                  <a:schemeClr val="lt1"/>
                </a:solidFill>
                <a:latin typeface="+mn-lt"/>
                <a:ea typeface="+mn-ea"/>
                <a:cs typeface="+mn-cs"/>
              </a:defRPr>
            </a:lvl9pPr>
          </a:lstStyle>
          <a:p>
            <a:pPr algn="ctr">
              <a:defRPr/>
            </a:pPr>
            <a:r>
              <a:rPr lang="ja-JP" altLang="en-US" sz="1050">
                <a:solidFill>
                  <a:schemeClr val="bg1"/>
                </a:solidFill>
                <a:latin typeface="Meiryo UI" panose="020B0604030504040204" pitchFamily="50" charset="-128"/>
                <a:ea typeface="Meiryo UI" panose="020B0604030504040204" pitchFamily="50" charset="-128"/>
                <a:cs typeface="Meiryo UI" panose="020B0604030504040204" pitchFamily="50" charset="-128"/>
              </a:rPr>
              <a:t>土砂災害</a:t>
            </a:r>
            <a:endParaRPr lang="en-US" altLang="ja-JP" sz="105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ctr">
              <a:defRPr/>
            </a:pPr>
            <a:r>
              <a:rPr lang="ja-JP" altLang="en-US" sz="1050">
                <a:solidFill>
                  <a:schemeClr val="bg1"/>
                </a:solidFill>
                <a:latin typeface="Meiryo UI" panose="020B0604030504040204" pitchFamily="50" charset="-128"/>
                <a:ea typeface="Meiryo UI" panose="020B0604030504040204" pitchFamily="50" charset="-128"/>
                <a:cs typeface="Meiryo UI" panose="020B0604030504040204" pitchFamily="50" charset="-128"/>
              </a:rPr>
              <a:t>危険度情報</a:t>
            </a:r>
            <a:endParaRPr lang="en-US" altLang="ja-JP" sz="105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ctr">
              <a:defRPr/>
            </a:pPr>
            <a:r>
              <a:rPr lang="ja-JP" altLang="en-US" sz="1050">
                <a:solidFill>
                  <a:schemeClr val="bg1"/>
                </a:solidFill>
                <a:latin typeface="Meiryo UI" panose="020B0604030504040204" pitchFamily="50" charset="-128"/>
                <a:ea typeface="Meiryo UI" panose="020B0604030504040204" pitchFamily="50" charset="-128"/>
                <a:cs typeface="Meiryo UI" panose="020B0604030504040204" pitchFamily="50" charset="-128"/>
              </a:rPr>
              <a:t>「非常に危険」</a:t>
            </a:r>
            <a:endParaRPr lang="en-US" altLang="ja-JP" sz="105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57" name="正方形/長方形 56">
            <a:extLst>
              <a:ext uri="{FF2B5EF4-FFF2-40B4-BE49-F238E27FC236}">
                <a16:creationId xmlns:a16="http://schemas.microsoft.com/office/drawing/2014/main" id="{DE986F62-7825-43CA-AD52-372FE234D85B}"/>
              </a:ext>
            </a:extLst>
          </xdr:cNvPr>
          <xdr:cNvSpPr/>
        </xdr:nvSpPr>
        <xdr:spPr bwMode="auto">
          <a:xfrm>
            <a:off x="4956236" y="15373885"/>
            <a:ext cx="1030920" cy="712280"/>
          </a:xfrm>
          <a:prstGeom prst="rect">
            <a:avLst/>
          </a:prstGeom>
          <a:solidFill>
            <a:srgbClr val="FF0000"/>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anchor="ctr">
            <a:noAutofit/>
          </a:bodyPr>
          <a:lstStyle>
            <a:defPPr>
              <a:defRPr lang="ja-JP"/>
            </a:defPPr>
            <a:lvl1pPr marL="0" algn="l" defTabSz="1280160" rtl="0" eaLnBrk="1" latinLnBrk="0" hangingPunct="1">
              <a:defRPr kumimoji="1" sz="2520" kern="1200">
                <a:solidFill>
                  <a:schemeClr val="lt1"/>
                </a:solidFill>
                <a:latin typeface="+mn-lt"/>
                <a:ea typeface="+mn-ea"/>
                <a:cs typeface="+mn-cs"/>
              </a:defRPr>
            </a:lvl1pPr>
            <a:lvl2pPr marL="640080" algn="l" defTabSz="1280160" rtl="0" eaLnBrk="1" latinLnBrk="0" hangingPunct="1">
              <a:defRPr kumimoji="1" sz="2520" kern="1200">
                <a:solidFill>
                  <a:schemeClr val="lt1"/>
                </a:solidFill>
                <a:latin typeface="+mn-lt"/>
                <a:ea typeface="+mn-ea"/>
                <a:cs typeface="+mn-cs"/>
              </a:defRPr>
            </a:lvl2pPr>
            <a:lvl3pPr marL="1280160" algn="l" defTabSz="1280160" rtl="0" eaLnBrk="1" latinLnBrk="0" hangingPunct="1">
              <a:defRPr kumimoji="1" sz="2520" kern="1200">
                <a:solidFill>
                  <a:schemeClr val="lt1"/>
                </a:solidFill>
                <a:latin typeface="+mn-lt"/>
                <a:ea typeface="+mn-ea"/>
                <a:cs typeface="+mn-cs"/>
              </a:defRPr>
            </a:lvl3pPr>
            <a:lvl4pPr marL="1920240" algn="l" defTabSz="1280160" rtl="0" eaLnBrk="1" latinLnBrk="0" hangingPunct="1">
              <a:defRPr kumimoji="1" sz="2520" kern="1200">
                <a:solidFill>
                  <a:schemeClr val="lt1"/>
                </a:solidFill>
                <a:latin typeface="+mn-lt"/>
                <a:ea typeface="+mn-ea"/>
                <a:cs typeface="+mn-cs"/>
              </a:defRPr>
            </a:lvl4pPr>
            <a:lvl5pPr marL="2560320" algn="l" defTabSz="1280160" rtl="0" eaLnBrk="1" latinLnBrk="0" hangingPunct="1">
              <a:defRPr kumimoji="1" sz="2520" kern="1200">
                <a:solidFill>
                  <a:schemeClr val="lt1"/>
                </a:solidFill>
                <a:latin typeface="+mn-lt"/>
                <a:ea typeface="+mn-ea"/>
                <a:cs typeface="+mn-cs"/>
              </a:defRPr>
            </a:lvl5pPr>
            <a:lvl6pPr marL="3200400" algn="l" defTabSz="1280160" rtl="0" eaLnBrk="1" latinLnBrk="0" hangingPunct="1">
              <a:defRPr kumimoji="1" sz="2520" kern="1200">
                <a:solidFill>
                  <a:schemeClr val="lt1"/>
                </a:solidFill>
                <a:latin typeface="+mn-lt"/>
                <a:ea typeface="+mn-ea"/>
                <a:cs typeface="+mn-cs"/>
              </a:defRPr>
            </a:lvl6pPr>
            <a:lvl7pPr marL="3840480" algn="l" defTabSz="1280160" rtl="0" eaLnBrk="1" latinLnBrk="0" hangingPunct="1">
              <a:defRPr kumimoji="1" sz="2520" kern="1200">
                <a:solidFill>
                  <a:schemeClr val="lt1"/>
                </a:solidFill>
                <a:latin typeface="+mn-lt"/>
                <a:ea typeface="+mn-ea"/>
                <a:cs typeface="+mn-cs"/>
              </a:defRPr>
            </a:lvl7pPr>
            <a:lvl8pPr marL="4480560" algn="l" defTabSz="1280160" rtl="0" eaLnBrk="1" latinLnBrk="0" hangingPunct="1">
              <a:defRPr kumimoji="1" sz="2520" kern="1200">
                <a:solidFill>
                  <a:schemeClr val="lt1"/>
                </a:solidFill>
                <a:latin typeface="+mn-lt"/>
                <a:ea typeface="+mn-ea"/>
                <a:cs typeface="+mn-cs"/>
              </a:defRPr>
            </a:lvl8pPr>
            <a:lvl9pPr marL="5120640" algn="l" defTabSz="1280160" rtl="0" eaLnBrk="1" latinLnBrk="0" hangingPunct="1">
              <a:defRPr kumimoji="1" sz="2520" kern="1200">
                <a:solidFill>
                  <a:schemeClr val="lt1"/>
                </a:solidFill>
                <a:latin typeface="+mn-lt"/>
                <a:ea typeface="+mn-ea"/>
                <a:cs typeface="+mn-cs"/>
              </a:defRPr>
            </a:lvl9pPr>
          </a:lstStyle>
          <a:p>
            <a:pPr algn="ctr">
              <a:defRPr/>
            </a:pPr>
            <a:r>
              <a:rPr lang="ja-JP" altLang="en-US" sz="1100">
                <a:solidFill>
                  <a:schemeClr val="bg1"/>
                </a:solidFill>
                <a:latin typeface="Meiryo UI" panose="020B0604030504040204" pitchFamily="50" charset="-128"/>
                <a:ea typeface="Meiryo UI" panose="020B0604030504040204" pitchFamily="50" charset="-128"/>
                <a:cs typeface="Meiryo UI" panose="020B0604030504040204" pitchFamily="50" charset="-128"/>
              </a:rPr>
              <a:t>土砂災害</a:t>
            </a:r>
            <a:endParaRPr lang="en-US" altLang="ja-JP" sz="110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ctr">
              <a:defRPr/>
            </a:pPr>
            <a:r>
              <a:rPr lang="ja-JP" altLang="en-US" sz="1100">
                <a:solidFill>
                  <a:schemeClr val="bg1"/>
                </a:solidFill>
                <a:latin typeface="Meiryo UI" panose="020B0604030504040204" pitchFamily="50" charset="-128"/>
                <a:ea typeface="Meiryo UI" panose="020B0604030504040204" pitchFamily="50" charset="-128"/>
                <a:cs typeface="Meiryo UI" panose="020B0604030504040204" pitchFamily="50" charset="-128"/>
              </a:rPr>
              <a:t>危険度情報</a:t>
            </a:r>
            <a:endParaRPr lang="en-US" altLang="ja-JP" sz="110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ctr">
              <a:defRPr/>
            </a:pPr>
            <a:r>
              <a:rPr lang="ja-JP" altLang="en-US" sz="1100">
                <a:solidFill>
                  <a:schemeClr val="bg1"/>
                </a:solidFill>
                <a:latin typeface="Meiryo UI" panose="020B0604030504040204" pitchFamily="50" charset="-128"/>
                <a:ea typeface="Meiryo UI" panose="020B0604030504040204" pitchFamily="50" charset="-128"/>
                <a:cs typeface="Meiryo UI" panose="020B0604030504040204" pitchFamily="50" charset="-128"/>
              </a:rPr>
              <a:t>「警戒」</a:t>
            </a:r>
          </a:p>
        </xdr:txBody>
      </xdr:sp>
      <xdr:sp macro="" textlink="">
        <xdr:nvSpPr>
          <xdr:cNvPr id="58" name="正方形/長方形 57">
            <a:extLst>
              <a:ext uri="{FF2B5EF4-FFF2-40B4-BE49-F238E27FC236}">
                <a16:creationId xmlns:a16="http://schemas.microsoft.com/office/drawing/2014/main" id="{DE986F62-7825-43CA-AD52-372FE234D85B}"/>
              </a:ext>
            </a:extLst>
          </xdr:cNvPr>
          <xdr:cNvSpPr/>
        </xdr:nvSpPr>
        <xdr:spPr bwMode="auto">
          <a:xfrm>
            <a:off x="4915854" y="13403124"/>
            <a:ext cx="1084018" cy="848030"/>
          </a:xfrm>
          <a:prstGeom prst="rect">
            <a:avLst/>
          </a:prstGeom>
          <a:solidFill>
            <a:srgbClr val="EEB500"/>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anchor="ctr">
            <a:noAutofit/>
          </a:bodyPr>
          <a:lstStyle>
            <a:defPPr>
              <a:defRPr lang="ja-JP"/>
            </a:defPPr>
            <a:lvl1pPr marL="0" algn="l" defTabSz="1280160" rtl="0" eaLnBrk="1" latinLnBrk="0" hangingPunct="1">
              <a:defRPr kumimoji="1" sz="2520" kern="1200">
                <a:solidFill>
                  <a:schemeClr val="lt1"/>
                </a:solidFill>
                <a:latin typeface="+mn-lt"/>
                <a:ea typeface="+mn-ea"/>
                <a:cs typeface="+mn-cs"/>
              </a:defRPr>
            </a:lvl1pPr>
            <a:lvl2pPr marL="640080" algn="l" defTabSz="1280160" rtl="0" eaLnBrk="1" latinLnBrk="0" hangingPunct="1">
              <a:defRPr kumimoji="1" sz="2520" kern="1200">
                <a:solidFill>
                  <a:schemeClr val="lt1"/>
                </a:solidFill>
                <a:latin typeface="+mn-lt"/>
                <a:ea typeface="+mn-ea"/>
                <a:cs typeface="+mn-cs"/>
              </a:defRPr>
            </a:lvl2pPr>
            <a:lvl3pPr marL="1280160" algn="l" defTabSz="1280160" rtl="0" eaLnBrk="1" latinLnBrk="0" hangingPunct="1">
              <a:defRPr kumimoji="1" sz="2520" kern="1200">
                <a:solidFill>
                  <a:schemeClr val="lt1"/>
                </a:solidFill>
                <a:latin typeface="+mn-lt"/>
                <a:ea typeface="+mn-ea"/>
                <a:cs typeface="+mn-cs"/>
              </a:defRPr>
            </a:lvl3pPr>
            <a:lvl4pPr marL="1920240" algn="l" defTabSz="1280160" rtl="0" eaLnBrk="1" latinLnBrk="0" hangingPunct="1">
              <a:defRPr kumimoji="1" sz="2520" kern="1200">
                <a:solidFill>
                  <a:schemeClr val="lt1"/>
                </a:solidFill>
                <a:latin typeface="+mn-lt"/>
                <a:ea typeface="+mn-ea"/>
                <a:cs typeface="+mn-cs"/>
              </a:defRPr>
            </a:lvl4pPr>
            <a:lvl5pPr marL="2560320" algn="l" defTabSz="1280160" rtl="0" eaLnBrk="1" latinLnBrk="0" hangingPunct="1">
              <a:defRPr kumimoji="1" sz="2520" kern="1200">
                <a:solidFill>
                  <a:schemeClr val="lt1"/>
                </a:solidFill>
                <a:latin typeface="+mn-lt"/>
                <a:ea typeface="+mn-ea"/>
                <a:cs typeface="+mn-cs"/>
              </a:defRPr>
            </a:lvl5pPr>
            <a:lvl6pPr marL="3200400" algn="l" defTabSz="1280160" rtl="0" eaLnBrk="1" latinLnBrk="0" hangingPunct="1">
              <a:defRPr kumimoji="1" sz="2520" kern="1200">
                <a:solidFill>
                  <a:schemeClr val="lt1"/>
                </a:solidFill>
                <a:latin typeface="+mn-lt"/>
                <a:ea typeface="+mn-ea"/>
                <a:cs typeface="+mn-cs"/>
              </a:defRPr>
            </a:lvl6pPr>
            <a:lvl7pPr marL="3840480" algn="l" defTabSz="1280160" rtl="0" eaLnBrk="1" latinLnBrk="0" hangingPunct="1">
              <a:defRPr kumimoji="1" sz="2520" kern="1200">
                <a:solidFill>
                  <a:schemeClr val="lt1"/>
                </a:solidFill>
                <a:latin typeface="+mn-lt"/>
                <a:ea typeface="+mn-ea"/>
                <a:cs typeface="+mn-cs"/>
              </a:defRPr>
            </a:lvl7pPr>
            <a:lvl8pPr marL="4480560" algn="l" defTabSz="1280160" rtl="0" eaLnBrk="1" latinLnBrk="0" hangingPunct="1">
              <a:defRPr kumimoji="1" sz="2520" kern="1200">
                <a:solidFill>
                  <a:schemeClr val="lt1"/>
                </a:solidFill>
                <a:latin typeface="+mn-lt"/>
                <a:ea typeface="+mn-ea"/>
                <a:cs typeface="+mn-cs"/>
              </a:defRPr>
            </a:lvl8pPr>
            <a:lvl9pPr marL="5120640" algn="l" defTabSz="1280160" rtl="0" eaLnBrk="1" latinLnBrk="0" hangingPunct="1">
              <a:defRPr kumimoji="1" sz="2520" kern="1200">
                <a:solidFill>
                  <a:schemeClr val="lt1"/>
                </a:solidFill>
                <a:latin typeface="+mn-lt"/>
                <a:ea typeface="+mn-ea"/>
                <a:cs typeface="+mn-cs"/>
              </a:defRPr>
            </a:lvl9pPr>
          </a:lstStyle>
          <a:p>
            <a:pPr algn="ctr">
              <a:defRPr/>
            </a:pPr>
            <a:r>
              <a:rPr lang="ja-JP" altLang="en-US" sz="1100">
                <a:solidFill>
                  <a:schemeClr val="tx1"/>
                </a:solidFill>
                <a:latin typeface="Meiryo UI" panose="020B0604030504040204" pitchFamily="50" charset="-128"/>
                <a:ea typeface="Meiryo UI" panose="020B0604030504040204" pitchFamily="50" charset="-128"/>
                <a:cs typeface="Meiryo UI" panose="020B0604030504040204" pitchFamily="50" charset="-128"/>
              </a:rPr>
              <a:t>土砂災害</a:t>
            </a:r>
            <a:endParaRPr lang="en-US" altLang="ja-JP" sz="11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algn="ctr">
              <a:defRPr/>
            </a:pPr>
            <a:r>
              <a:rPr lang="ja-JP" altLang="en-US" sz="1100">
                <a:solidFill>
                  <a:schemeClr val="tx1"/>
                </a:solidFill>
                <a:latin typeface="Meiryo UI" panose="020B0604030504040204" pitchFamily="50" charset="-128"/>
                <a:ea typeface="Meiryo UI" panose="020B0604030504040204" pitchFamily="50" charset="-128"/>
                <a:cs typeface="Meiryo UI" panose="020B0604030504040204" pitchFamily="50" charset="-128"/>
              </a:rPr>
              <a:t>危険度情報</a:t>
            </a:r>
          </a:p>
          <a:p>
            <a:pPr algn="ctr">
              <a:defRPr/>
            </a:pPr>
            <a:r>
              <a:rPr lang="ja-JP" altLang="en-US" sz="1100">
                <a:solidFill>
                  <a:schemeClr val="tx1"/>
                </a:solidFill>
                <a:latin typeface="Meiryo UI" panose="020B0604030504040204" pitchFamily="50" charset="-128"/>
                <a:ea typeface="Meiryo UI" panose="020B0604030504040204" pitchFamily="50" charset="-128"/>
                <a:cs typeface="Meiryo UI" panose="020B0604030504040204" pitchFamily="50" charset="-128"/>
              </a:rPr>
              <a:t>「注意」</a:t>
            </a:r>
          </a:p>
        </xdr:txBody>
      </xdr:sp>
      <xdr:sp macro="" textlink="">
        <xdr:nvSpPr>
          <xdr:cNvPr id="59" name="正方形/長方形 58">
            <a:extLst>
              <a:ext uri="{FF2B5EF4-FFF2-40B4-BE49-F238E27FC236}">
                <a16:creationId xmlns:a16="http://schemas.microsoft.com/office/drawing/2014/main" id="{DE986F62-7825-43CA-AD52-372FE234D85B}"/>
              </a:ext>
            </a:extLst>
          </xdr:cNvPr>
          <xdr:cNvSpPr/>
        </xdr:nvSpPr>
        <xdr:spPr bwMode="auto">
          <a:xfrm>
            <a:off x="4970070" y="19041692"/>
            <a:ext cx="1030920" cy="677423"/>
          </a:xfrm>
          <a:prstGeom prst="rect">
            <a:avLst/>
          </a:prstGeom>
          <a:solidFill>
            <a:srgbClr val="6600CC"/>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anchor="ctr">
            <a:noAutofit/>
          </a:bodyPr>
          <a:lstStyle>
            <a:defPPr>
              <a:defRPr lang="ja-JP"/>
            </a:defPPr>
            <a:lvl1pPr marL="0" algn="l" defTabSz="1280160" rtl="0" eaLnBrk="1" latinLnBrk="0" hangingPunct="1">
              <a:defRPr kumimoji="1" sz="2520" kern="1200">
                <a:solidFill>
                  <a:schemeClr val="lt1"/>
                </a:solidFill>
                <a:latin typeface="+mn-lt"/>
                <a:ea typeface="+mn-ea"/>
                <a:cs typeface="+mn-cs"/>
              </a:defRPr>
            </a:lvl1pPr>
            <a:lvl2pPr marL="640080" algn="l" defTabSz="1280160" rtl="0" eaLnBrk="1" latinLnBrk="0" hangingPunct="1">
              <a:defRPr kumimoji="1" sz="2520" kern="1200">
                <a:solidFill>
                  <a:schemeClr val="lt1"/>
                </a:solidFill>
                <a:latin typeface="+mn-lt"/>
                <a:ea typeface="+mn-ea"/>
                <a:cs typeface="+mn-cs"/>
              </a:defRPr>
            </a:lvl2pPr>
            <a:lvl3pPr marL="1280160" algn="l" defTabSz="1280160" rtl="0" eaLnBrk="1" latinLnBrk="0" hangingPunct="1">
              <a:defRPr kumimoji="1" sz="2520" kern="1200">
                <a:solidFill>
                  <a:schemeClr val="lt1"/>
                </a:solidFill>
                <a:latin typeface="+mn-lt"/>
                <a:ea typeface="+mn-ea"/>
                <a:cs typeface="+mn-cs"/>
              </a:defRPr>
            </a:lvl3pPr>
            <a:lvl4pPr marL="1920240" algn="l" defTabSz="1280160" rtl="0" eaLnBrk="1" latinLnBrk="0" hangingPunct="1">
              <a:defRPr kumimoji="1" sz="2520" kern="1200">
                <a:solidFill>
                  <a:schemeClr val="lt1"/>
                </a:solidFill>
                <a:latin typeface="+mn-lt"/>
                <a:ea typeface="+mn-ea"/>
                <a:cs typeface="+mn-cs"/>
              </a:defRPr>
            </a:lvl4pPr>
            <a:lvl5pPr marL="2560320" algn="l" defTabSz="1280160" rtl="0" eaLnBrk="1" latinLnBrk="0" hangingPunct="1">
              <a:defRPr kumimoji="1" sz="2520" kern="1200">
                <a:solidFill>
                  <a:schemeClr val="lt1"/>
                </a:solidFill>
                <a:latin typeface="+mn-lt"/>
                <a:ea typeface="+mn-ea"/>
                <a:cs typeface="+mn-cs"/>
              </a:defRPr>
            </a:lvl5pPr>
            <a:lvl6pPr marL="3200400" algn="l" defTabSz="1280160" rtl="0" eaLnBrk="1" latinLnBrk="0" hangingPunct="1">
              <a:defRPr kumimoji="1" sz="2520" kern="1200">
                <a:solidFill>
                  <a:schemeClr val="lt1"/>
                </a:solidFill>
                <a:latin typeface="+mn-lt"/>
                <a:ea typeface="+mn-ea"/>
                <a:cs typeface="+mn-cs"/>
              </a:defRPr>
            </a:lvl6pPr>
            <a:lvl7pPr marL="3840480" algn="l" defTabSz="1280160" rtl="0" eaLnBrk="1" latinLnBrk="0" hangingPunct="1">
              <a:defRPr kumimoji="1" sz="2520" kern="1200">
                <a:solidFill>
                  <a:schemeClr val="lt1"/>
                </a:solidFill>
                <a:latin typeface="+mn-lt"/>
                <a:ea typeface="+mn-ea"/>
                <a:cs typeface="+mn-cs"/>
              </a:defRPr>
            </a:lvl7pPr>
            <a:lvl8pPr marL="4480560" algn="l" defTabSz="1280160" rtl="0" eaLnBrk="1" latinLnBrk="0" hangingPunct="1">
              <a:defRPr kumimoji="1" sz="2520" kern="1200">
                <a:solidFill>
                  <a:schemeClr val="lt1"/>
                </a:solidFill>
                <a:latin typeface="+mn-lt"/>
                <a:ea typeface="+mn-ea"/>
                <a:cs typeface="+mn-cs"/>
              </a:defRPr>
            </a:lvl8pPr>
            <a:lvl9pPr marL="5120640" algn="l" defTabSz="1280160" rtl="0" eaLnBrk="1" latinLnBrk="0" hangingPunct="1">
              <a:defRPr kumimoji="1" sz="2520" kern="1200">
                <a:solidFill>
                  <a:schemeClr val="lt1"/>
                </a:solidFill>
                <a:latin typeface="+mn-lt"/>
                <a:ea typeface="+mn-ea"/>
                <a:cs typeface="+mn-cs"/>
              </a:defRPr>
            </a:lvl9pPr>
          </a:lstStyle>
          <a:p>
            <a:pPr algn="ctr">
              <a:defRPr/>
            </a:pPr>
            <a:r>
              <a:rPr lang="ja-JP" altLang="en-US" sz="1050">
                <a:solidFill>
                  <a:schemeClr val="bg1"/>
                </a:solidFill>
                <a:latin typeface="Meiryo UI" panose="020B0604030504040204" pitchFamily="50" charset="-128"/>
                <a:ea typeface="Meiryo UI" panose="020B0604030504040204" pitchFamily="50" charset="-128"/>
                <a:cs typeface="Meiryo UI" panose="020B0604030504040204" pitchFamily="50" charset="-128"/>
              </a:rPr>
              <a:t>土砂災害</a:t>
            </a:r>
            <a:endParaRPr lang="en-US" altLang="ja-JP" sz="105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ctr">
              <a:defRPr/>
            </a:pPr>
            <a:r>
              <a:rPr lang="ja-JP" altLang="en-US" sz="1050">
                <a:solidFill>
                  <a:schemeClr val="bg1"/>
                </a:solidFill>
                <a:latin typeface="Meiryo UI" panose="020B0604030504040204" pitchFamily="50" charset="-128"/>
                <a:ea typeface="Meiryo UI" panose="020B0604030504040204" pitchFamily="50" charset="-128"/>
                <a:cs typeface="Meiryo UI" panose="020B0604030504040204" pitchFamily="50" charset="-128"/>
              </a:rPr>
              <a:t>危険度情報</a:t>
            </a:r>
          </a:p>
          <a:p>
            <a:pPr algn="ctr">
              <a:defRPr/>
            </a:pPr>
            <a:r>
              <a:rPr lang="ja-JP" altLang="en-US" sz="1050">
                <a:solidFill>
                  <a:schemeClr val="bg1"/>
                </a:solidFill>
                <a:latin typeface="Meiryo UI" panose="020B0604030504040204" pitchFamily="50" charset="-128"/>
                <a:ea typeface="Meiryo UI" panose="020B0604030504040204" pitchFamily="50" charset="-128"/>
                <a:cs typeface="Meiryo UI" panose="020B0604030504040204" pitchFamily="50" charset="-128"/>
              </a:rPr>
              <a:t>「極めて危険」</a:t>
            </a:r>
          </a:p>
        </xdr:txBody>
      </xdr:sp>
      <xdr:sp macro="" textlink="">
        <xdr:nvSpPr>
          <xdr:cNvPr id="60" name="正方形/長方形 59">
            <a:extLst>
              <a:ext uri="{FF2B5EF4-FFF2-40B4-BE49-F238E27FC236}">
                <a16:creationId xmlns:a16="http://schemas.microsoft.com/office/drawing/2014/main" id="{DE986F62-7825-43CA-AD52-372FE234D85B}"/>
              </a:ext>
            </a:extLst>
          </xdr:cNvPr>
          <xdr:cNvSpPr/>
        </xdr:nvSpPr>
        <xdr:spPr bwMode="auto">
          <a:xfrm>
            <a:off x="3781532" y="20134727"/>
            <a:ext cx="1039774" cy="775654"/>
          </a:xfrm>
          <a:prstGeom prst="rect">
            <a:avLst/>
          </a:prstGeom>
          <a:solidFill>
            <a:schemeClr val="tx1"/>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anchor="ctr"/>
          <a:lstStyle>
            <a:defPPr>
              <a:defRPr lang="ja-JP"/>
            </a:defPPr>
            <a:lvl1pPr marL="0" algn="l" defTabSz="1280160" rtl="0" eaLnBrk="1" latinLnBrk="0" hangingPunct="1">
              <a:defRPr kumimoji="1" sz="2520" kern="1200">
                <a:solidFill>
                  <a:schemeClr val="lt1"/>
                </a:solidFill>
                <a:latin typeface="+mn-lt"/>
                <a:ea typeface="+mn-ea"/>
                <a:cs typeface="+mn-cs"/>
              </a:defRPr>
            </a:lvl1pPr>
            <a:lvl2pPr marL="640080" algn="l" defTabSz="1280160" rtl="0" eaLnBrk="1" latinLnBrk="0" hangingPunct="1">
              <a:defRPr kumimoji="1" sz="2520" kern="1200">
                <a:solidFill>
                  <a:schemeClr val="lt1"/>
                </a:solidFill>
                <a:latin typeface="+mn-lt"/>
                <a:ea typeface="+mn-ea"/>
                <a:cs typeface="+mn-cs"/>
              </a:defRPr>
            </a:lvl2pPr>
            <a:lvl3pPr marL="1280160" algn="l" defTabSz="1280160" rtl="0" eaLnBrk="1" latinLnBrk="0" hangingPunct="1">
              <a:defRPr kumimoji="1" sz="2520" kern="1200">
                <a:solidFill>
                  <a:schemeClr val="lt1"/>
                </a:solidFill>
                <a:latin typeface="+mn-lt"/>
                <a:ea typeface="+mn-ea"/>
                <a:cs typeface="+mn-cs"/>
              </a:defRPr>
            </a:lvl3pPr>
            <a:lvl4pPr marL="1920240" algn="l" defTabSz="1280160" rtl="0" eaLnBrk="1" latinLnBrk="0" hangingPunct="1">
              <a:defRPr kumimoji="1" sz="2520" kern="1200">
                <a:solidFill>
                  <a:schemeClr val="lt1"/>
                </a:solidFill>
                <a:latin typeface="+mn-lt"/>
                <a:ea typeface="+mn-ea"/>
                <a:cs typeface="+mn-cs"/>
              </a:defRPr>
            </a:lvl4pPr>
            <a:lvl5pPr marL="2560320" algn="l" defTabSz="1280160" rtl="0" eaLnBrk="1" latinLnBrk="0" hangingPunct="1">
              <a:defRPr kumimoji="1" sz="2520" kern="1200">
                <a:solidFill>
                  <a:schemeClr val="lt1"/>
                </a:solidFill>
                <a:latin typeface="+mn-lt"/>
                <a:ea typeface="+mn-ea"/>
                <a:cs typeface="+mn-cs"/>
              </a:defRPr>
            </a:lvl5pPr>
            <a:lvl6pPr marL="3200400" algn="l" defTabSz="1280160" rtl="0" eaLnBrk="1" latinLnBrk="0" hangingPunct="1">
              <a:defRPr kumimoji="1" sz="2520" kern="1200">
                <a:solidFill>
                  <a:schemeClr val="lt1"/>
                </a:solidFill>
                <a:latin typeface="+mn-lt"/>
                <a:ea typeface="+mn-ea"/>
                <a:cs typeface="+mn-cs"/>
              </a:defRPr>
            </a:lvl6pPr>
            <a:lvl7pPr marL="3840480" algn="l" defTabSz="1280160" rtl="0" eaLnBrk="1" latinLnBrk="0" hangingPunct="1">
              <a:defRPr kumimoji="1" sz="2520" kern="1200">
                <a:solidFill>
                  <a:schemeClr val="lt1"/>
                </a:solidFill>
                <a:latin typeface="+mn-lt"/>
                <a:ea typeface="+mn-ea"/>
                <a:cs typeface="+mn-cs"/>
              </a:defRPr>
            </a:lvl7pPr>
            <a:lvl8pPr marL="4480560" algn="l" defTabSz="1280160" rtl="0" eaLnBrk="1" latinLnBrk="0" hangingPunct="1">
              <a:defRPr kumimoji="1" sz="2520" kern="1200">
                <a:solidFill>
                  <a:schemeClr val="lt1"/>
                </a:solidFill>
                <a:latin typeface="+mn-lt"/>
                <a:ea typeface="+mn-ea"/>
                <a:cs typeface="+mn-cs"/>
              </a:defRPr>
            </a:lvl8pPr>
            <a:lvl9pPr marL="5120640" algn="l" defTabSz="1280160" rtl="0" eaLnBrk="1" latinLnBrk="0" hangingPunct="1">
              <a:defRPr kumimoji="1" sz="2520" kern="1200">
                <a:solidFill>
                  <a:schemeClr val="lt1"/>
                </a:solidFill>
                <a:latin typeface="+mn-lt"/>
                <a:ea typeface="+mn-ea"/>
                <a:cs typeface="+mn-cs"/>
              </a:defRPr>
            </a:lvl9pPr>
          </a:lstStyle>
          <a:p>
            <a:pPr algn="ctr">
              <a:defRPr/>
            </a:pPr>
            <a:r>
              <a:rPr lang="ja-JP" altLang="en-US" sz="1100">
                <a:solidFill>
                  <a:schemeClr val="bg1"/>
                </a:solidFill>
                <a:latin typeface="Meiryo UI" panose="020B0604030504040204" pitchFamily="50" charset="-128"/>
                <a:ea typeface="Meiryo UI" panose="020B0604030504040204" pitchFamily="50" charset="-128"/>
                <a:cs typeface="Meiryo UI" panose="020B0604030504040204" pitchFamily="50" charset="-128"/>
              </a:rPr>
              <a:t>洪水予報</a:t>
            </a:r>
          </a:p>
          <a:p>
            <a:pPr algn="ctr">
              <a:defRPr/>
            </a:pPr>
            <a:r>
              <a:rPr lang="ja-JP" altLang="en-US" sz="1100">
                <a:solidFill>
                  <a:schemeClr val="bg1"/>
                </a:solidFill>
                <a:latin typeface="Meiryo UI" panose="020B0604030504040204" pitchFamily="50" charset="-128"/>
                <a:ea typeface="Meiryo UI" panose="020B0604030504040204" pitchFamily="50" charset="-128"/>
                <a:cs typeface="Meiryo UI" panose="020B0604030504040204" pitchFamily="50" charset="-128"/>
              </a:rPr>
              <a:t>氾濫発生情報</a:t>
            </a:r>
            <a:endParaRPr lang="en-US" altLang="ja-JP" sz="110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sp macro="" textlink="">
        <xdr:nvSpPr>
          <xdr:cNvPr id="61" name="正方形/長方形 60">
            <a:extLst>
              <a:ext uri="{FF2B5EF4-FFF2-40B4-BE49-F238E27FC236}">
                <a16:creationId xmlns:a16="http://schemas.microsoft.com/office/drawing/2014/main" id="{DE986F62-7825-43CA-AD52-372FE234D85B}"/>
              </a:ext>
            </a:extLst>
          </xdr:cNvPr>
          <xdr:cNvSpPr/>
        </xdr:nvSpPr>
        <xdr:spPr bwMode="auto">
          <a:xfrm>
            <a:off x="2153221" y="18596023"/>
            <a:ext cx="1154818" cy="542851"/>
          </a:xfrm>
          <a:prstGeom prst="rect">
            <a:avLst/>
          </a:prstGeom>
          <a:solidFill>
            <a:schemeClr val="bg1"/>
          </a:solid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18000" tIns="49019" rIns="18000" bIns="49019" anchor="ctr"/>
          <a:lstStyle>
            <a:defPPr>
              <a:defRPr lang="ja-JP"/>
            </a:defPPr>
            <a:lvl1pPr marL="0" algn="l" defTabSz="1280160" rtl="0" eaLnBrk="1" latinLnBrk="0" hangingPunct="1">
              <a:defRPr kumimoji="1" sz="2520" kern="1200">
                <a:solidFill>
                  <a:schemeClr val="lt1"/>
                </a:solidFill>
                <a:latin typeface="+mn-lt"/>
                <a:ea typeface="+mn-ea"/>
                <a:cs typeface="+mn-cs"/>
              </a:defRPr>
            </a:lvl1pPr>
            <a:lvl2pPr marL="640080" algn="l" defTabSz="1280160" rtl="0" eaLnBrk="1" latinLnBrk="0" hangingPunct="1">
              <a:defRPr kumimoji="1" sz="2520" kern="1200">
                <a:solidFill>
                  <a:schemeClr val="lt1"/>
                </a:solidFill>
                <a:latin typeface="+mn-lt"/>
                <a:ea typeface="+mn-ea"/>
                <a:cs typeface="+mn-cs"/>
              </a:defRPr>
            </a:lvl2pPr>
            <a:lvl3pPr marL="1280160" algn="l" defTabSz="1280160" rtl="0" eaLnBrk="1" latinLnBrk="0" hangingPunct="1">
              <a:defRPr kumimoji="1" sz="2520" kern="1200">
                <a:solidFill>
                  <a:schemeClr val="lt1"/>
                </a:solidFill>
                <a:latin typeface="+mn-lt"/>
                <a:ea typeface="+mn-ea"/>
                <a:cs typeface="+mn-cs"/>
              </a:defRPr>
            </a:lvl3pPr>
            <a:lvl4pPr marL="1920240" algn="l" defTabSz="1280160" rtl="0" eaLnBrk="1" latinLnBrk="0" hangingPunct="1">
              <a:defRPr kumimoji="1" sz="2520" kern="1200">
                <a:solidFill>
                  <a:schemeClr val="lt1"/>
                </a:solidFill>
                <a:latin typeface="+mn-lt"/>
                <a:ea typeface="+mn-ea"/>
                <a:cs typeface="+mn-cs"/>
              </a:defRPr>
            </a:lvl4pPr>
            <a:lvl5pPr marL="2560320" algn="l" defTabSz="1280160" rtl="0" eaLnBrk="1" latinLnBrk="0" hangingPunct="1">
              <a:defRPr kumimoji="1" sz="2520" kern="1200">
                <a:solidFill>
                  <a:schemeClr val="lt1"/>
                </a:solidFill>
                <a:latin typeface="+mn-lt"/>
                <a:ea typeface="+mn-ea"/>
                <a:cs typeface="+mn-cs"/>
              </a:defRPr>
            </a:lvl5pPr>
            <a:lvl6pPr marL="3200400" algn="l" defTabSz="1280160" rtl="0" eaLnBrk="1" latinLnBrk="0" hangingPunct="1">
              <a:defRPr kumimoji="1" sz="2520" kern="1200">
                <a:solidFill>
                  <a:schemeClr val="lt1"/>
                </a:solidFill>
                <a:latin typeface="+mn-lt"/>
                <a:ea typeface="+mn-ea"/>
                <a:cs typeface="+mn-cs"/>
              </a:defRPr>
            </a:lvl6pPr>
            <a:lvl7pPr marL="3840480" algn="l" defTabSz="1280160" rtl="0" eaLnBrk="1" latinLnBrk="0" hangingPunct="1">
              <a:defRPr kumimoji="1" sz="2520" kern="1200">
                <a:solidFill>
                  <a:schemeClr val="lt1"/>
                </a:solidFill>
                <a:latin typeface="+mn-lt"/>
                <a:ea typeface="+mn-ea"/>
                <a:cs typeface="+mn-cs"/>
              </a:defRPr>
            </a:lvl7pPr>
            <a:lvl8pPr marL="4480560" algn="l" defTabSz="1280160" rtl="0" eaLnBrk="1" latinLnBrk="0" hangingPunct="1">
              <a:defRPr kumimoji="1" sz="2520" kern="1200">
                <a:solidFill>
                  <a:schemeClr val="lt1"/>
                </a:solidFill>
                <a:latin typeface="+mn-lt"/>
                <a:ea typeface="+mn-ea"/>
                <a:cs typeface="+mn-cs"/>
              </a:defRPr>
            </a:lvl8pPr>
            <a:lvl9pPr marL="5120640" algn="l" defTabSz="1280160" rtl="0" eaLnBrk="1" latinLnBrk="0" hangingPunct="1">
              <a:defRPr kumimoji="1" sz="2520" kern="1200">
                <a:solidFill>
                  <a:schemeClr val="lt1"/>
                </a:solidFill>
                <a:latin typeface="+mn-lt"/>
                <a:ea typeface="+mn-ea"/>
                <a:cs typeface="+mn-cs"/>
              </a:defRPr>
            </a:lvl9pPr>
          </a:lstStyle>
          <a:p>
            <a:pPr algn="ctr"/>
            <a:r>
              <a:rPr lang="ja-JP" altLang="en-US" sz="1200">
                <a:solidFill>
                  <a:srgbClr val="FF0000"/>
                </a:solidFill>
                <a:latin typeface="Meiryo UI" panose="020B0604030504040204" pitchFamily="50" charset="-128"/>
                <a:ea typeface="Meiryo UI" panose="020B0604030504040204" pitchFamily="50" charset="-128"/>
                <a:cs typeface="Meiryo UI" panose="020B0604030504040204" pitchFamily="50" charset="-128"/>
              </a:rPr>
              <a:t>土砂災害</a:t>
            </a:r>
            <a:endParaRPr lang="en-US" altLang="ja-JP" sz="120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ctr"/>
            <a:r>
              <a:rPr lang="ja-JP" altLang="en-US" sz="1200">
                <a:solidFill>
                  <a:srgbClr val="FF0000"/>
                </a:solidFill>
                <a:latin typeface="Meiryo UI" panose="020B0604030504040204" pitchFamily="50" charset="-128"/>
                <a:ea typeface="Meiryo UI" panose="020B0604030504040204" pitchFamily="50" charset="-128"/>
                <a:cs typeface="Meiryo UI" panose="020B0604030504040204" pitchFamily="50" charset="-128"/>
              </a:rPr>
              <a:t>警戒情報</a:t>
            </a:r>
          </a:p>
        </xdr:txBody>
      </xdr:sp>
      <xdr:sp macro="" textlink="">
        <xdr:nvSpPr>
          <xdr:cNvPr id="65" name="テキスト ボックス 21">
            <a:extLst>
              <a:ext uri="{FF2B5EF4-FFF2-40B4-BE49-F238E27FC236}">
                <a16:creationId xmlns:a16="http://schemas.microsoft.com/office/drawing/2014/main" id="{73D5FBAB-E181-4395-858B-BE9D4FCED1EC}"/>
              </a:ext>
            </a:extLst>
          </xdr:cNvPr>
          <xdr:cNvSpPr txBox="1">
            <a:spLocks noChangeArrowheads="1"/>
          </xdr:cNvSpPr>
        </xdr:nvSpPr>
        <xdr:spPr bwMode="auto">
          <a:xfrm>
            <a:off x="79606" y="18495498"/>
            <a:ext cx="1855202" cy="210906"/>
          </a:xfrm>
          <a:prstGeom prst="rect">
            <a:avLst/>
          </a:prstGeom>
          <a:solidFill>
            <a:srgbClr val="FF0000"/>
          </a:solidFill>
          <a:ln>
            <a:noFill/>
          </a:ln>
          <a:extLst/>
        </xdr:spPr>
        <xdr:txBody>
          <a:bodyPr wrap="square" anchor="ctr" anchorCtr="0">
            <a:spAutoFit/>
          </a:bodyPr>
          <a:lstStyle>
            <a:defPPr>
              <a:defRPr lang="ja-JP"/>
            </a:defPPr>
            <a:lvl1pPr marL="0" algn="l" defTabSz="1280160" rtl="0" eaLnBrk="1" latinLnBrk="0" hangingPunct="1">
              <a:defRPr kumimoji="1" sz="2520" kern="1200">
                <a:solidFill>
                  <a:schemeClr val="tx1"/>
                </a:solidFill>
                <a:latin typeface="+mn-lt"/>
                <a:ea typeface="+mn-ea"/>
                <a:cs typeface="+mn-cs"/>
              </a:defRPr>
            </a:lvl1pPr>
            <a:lvl2pPr marL="640080" algn="l" defTabSz="1280160" rtl="0" eaLnBrk="1" latinLnBrk="0" hangingPunct="1">
              <a:defRPr kumimoji="1" sz="2520" kern="1200">
                <a:solidFill>
                  <a:schemeClr val="tx1"/>
                </a:solidFill>
                <a:latin typeface="+mn-lt"/>
                <a:ea typeface="+mn-ea"/>
                <a:cs typeface="+mn-cs"/>
              </a:defRPr>
            </a:lvl2pPr>
            <a:lvl3pPr marL="1280160" algn="l" defTabSz="1280160" rtl="0" eaLnBrk="1" latinLnBrk="0" hangingPunct="1">
              <a:defRPr kumimoji="1" sz="2520" kern="1200">
                <a:solidFill>
                  <a:schemeClr val="tx1"/>
                </a:solidFill>
                <a:latin typeface="+mn-lt"/>
                <a:ea typeface="+mn-ea"/>
                <a:cs typeface="+mn-cs"/>
              </a:defRPr>
            </a:lvl3pPr>
            <a:lvl4pPr marL="1920240" algn="l" defTabSz="1280160" rtl="0" eaLnBrk="1" latinLnBrk="0" hangingPunct="1">
              <a:defRPr kumimoji="1" sz="2520" kern="1200">
                <a:solidFill>
                  <a:schemeClr val="tx1"/>
                </a:solidFill>
                <a:latin typeface="+mn-lt"/>
                <a:ea typeface="+mn-ea"/>
                <a:cs typeface="+mn-cs"/>
              </a:defRPr>
            </a:lvl4pPr>
            <a:lvl5pPr marL="2560320" algn="l" defTabSz="1280160" rtl="0" eaLnBrk="1" latinLnBrk="0" hangingPunct="1">
              <a:defRPr kumimoji="1" sz="2520" kern="1200">
                <a:solidFill>
                  <a:schemeClr val="tx1"/>
                </a:solidFill>
                <a:latin typeface="+mn-lt"/>
                <a:ea typeface="+mn-ea"/>
                <a:cs typeface="+mn-cs"/>
              </a:defRPr>
            </a:lvl5pPr>
            <a:lvl6pPr marL="3200400" algn="l" defTabSz="1280160" rtl="0" eaLnBrk="1" latinLnBrk="0" hangingPunct="1">
              <a:defRPr kumimoji="1" sz="2520" kern="1200">
                <a:solidFill>
                  <a:schemeClr val="tx1"/>
                </a:solidFill>
                <a:latin typeface="+mn-lt"/>
                <a:ea typeface="+mn-ea"/>
                <a:cs typeface="+mn-cs"/>
              </a:defRPr>
            </a:lvl6pPr>
            <a:lvl7pPr marL="3840480" algn="l" defTabSz="1280160" rtl="0" eaLnBrk="1" latinLnBrk="0" hangingPunct="1">
              <a:defRPr kumimoji="1" sz="2520" kern="1200">
                <a:solidFill>
                  <a:schemeClr val="tx1"/>
                </a:solidFill>
                <a:latin typeface="+mn-lt"/>
                <a:ea typeface="+mn-ea"/>
                <a:cs typeface="+mn-cs"/>
              </a:defRPr>
            </a:lvl7pPr>
            <a:lvl8pPr marL="4480560" algn="l" defTabSz="1280160" rtl="0" eaLnBrk="1" latinLnBrk="0" hangingPunct="1">
              <a:defRPr kumimoji="1" sz="2520" kern="1200">
                <a:solidFill>
                  <a:schemeClr val="tx1"/>
                </a:solidFill>
                <a:latin typeface="+mn-lt"/>
                <a:ea typeface="+mn-ea"/>
                <a:cs typeface="+mn-cs"/>
              </a:defRPr>
            </a:lvl8pPr>
            <a:lvl9pPr marL="5120640" algn="l" defTabSz="1280160" rtl="0" eaLnBrk="1" latinLnBrk="0" hangingPunct="1">
              <a:defRPr kumimoji="1" sz="2520" kern="1200">
                <a:solidFill>
                  <a:schemeClr val="tx1"/>
                </a:solidFill>
                <a:latin typeface="+mn-lt"/>
                <a:ea typeface="+mn-ea"/>
                <a:cs typeface="+mn-cs"/>
              </a:defRPr>
            </a:lvl9pPr>
          </a:lstStyle>
          <a:p>
            <a:pPr algn="ctr" eaLnBrk="1" hangingPunct="1">
              <a:spcBef>
                <a:spcPct val="0"/>
              </a:spcBef>
              <a:buNone/>
              <a:defRPr/>
            </a:pPr>
            <a:r>
              <a:rPr lang="ja-JP" altLang="en-US" sz="1100" b="1">
                <a:solidFill>
                  <a:schemeClr val="bg1"/>
                </a:solidFill>
                <a:latin typeface="メイリオ" pitchFamily="50" charset="-128"/>
                <a:ea typeface="メイリオ" pitchFamily="50" charset="-128"/>
                <a:cs typeface="メイリオ" pitchFamily="50" charset="-128"/>
              </a:rPr>
              <a:t>氾濫危険水位超過</a:t>
            </a:r>
          </a:p>
        </xdr:txBody>
      </xdr:sp>
      <xdr:sp macro="" textlink="">
        <xdr:nvSpPr>
          <xdr:cNvPr id="66" name="正方形/長方形 65">
            <a:extLst>
              <a:ext uri="{FF2B5EF4-FFF2-40B4-BE49-F238E27FC236}">
                <a16:creationId xmlns:a16="http://schemas.microsoft.com/office/drawing/2014/main" id="{DE986F62-7825-43CA-AD52-372FE234D85B}"/>
              </a:ext>
            </a:extLst>
          </xdr:cNvPr>
          <xdr:cNvSpPr/>
        </xdr:nvSpPr>
        <xdr:spPr bwMode="auto">
          <a:xfrm>
            <a:off x="3788942" y="15357415"/>
            <a:ext cx="1039774" cy="491121"/>
          </a:xfrm>
          <a:prstGeom prst="rect">
            <a:avLst/>
          </a:prstGeom>
          <a:solidFill>
            <a:schemeClr val="accent2"/>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anchor="ctr">
            <a:noAutofit/>
          </a:bodyPr>
          <a:lstStyle>
            <a:defPPr>
              <a:defRPr lang="ja-JP"/>
            </a:defPPr>
            <a:lvl1pPr marL="0" algn="l" defTabSz="1280160" rtl="0" eaLnBrk="1" latinLnBrk="0" hangingPunct="1">
              <a:defRPr kumimoji="1" sz="2520" kern="1200">
                <a:solidFill>
                  <a:schemeClr val="lt1"/>
                </a:solidFill>
                <a:latin typeface="+mn-lt"/>
                <a:ea typeface="+mn-ea"/>
                <a:cs typeface="+mn-cs"/>
              </a:defRPr>
            </a:lvl1pPr>
            <a:lvl2pPr marL="640080" algn="l" defTabSz="1280160" rtl="0" eaLnBrk="1" latinLnBrk="0" hangingPunct="1">
              <a:defRPr kumimoji="1" sz="2520" kern="1200">
                <a:solidFill>
                  <a:schemeClr val="lt1"/>
                </a:solidFill>
                <a:latin typeface="+mn-lt"/>
                <a:ea typeface="+mn-ea"/>
                <a:cs typeface="+mn-cs"/>
              </a:defRPr>
            </a:lvl2pPr>
            <a:lvl3pPr marL="1280160" algn="l" defTabSz="1280160" rtl="0" eaLnBrk="1" latinLnBrk="0" hangingPunct="1">
              <a:defRPr kumimoji="1" sz="2520" kern="1200">
                <a:solidFill>
                  <a:schemeClr val="lt1"/>
                </a:solidFill>
                <a:latin typeface="+mn-lt"/>
                <a:ea typeface="+mn-ea"/>
                <a:cs typeface="+mn-cs"/>
              </a:defRPr>
            </a:lvl3pPr>
            <a:lvl4pPr marL="1920240" algn="l" defTabSz="1280160" rtl="0" eaLnBrk="1" latinLnBrk="0" hangingPunct="1">
              <a:defRPr kumimoji="1" sz="2520" kern="1200">
                <a:solidFill>
                  <a:schemeClr val="lt1"/>
                </a:solidFill>
                <a:latin typeface="+mn-lt"/>
                <a:ea typeface="+mn-ea"/>
                <a:cs typeface="+mn-cs"/>
              </a:defRPr>
            </a:lvl4pPr>
            <a:lvl5pPr marL="2560320" algn="l" defTabSz="1280160" rtl="0" eaLnBrk="1" latinLnBrk="0" hangingPunct="1">
              <a:defRPr kumimoji="1" sz="2520" kern="1200">
                <a:solidFill>
                  <a:schemeClr val="lt1"/>
                </a:solidFill>
                <a:latin typeface="+mn-lt"/>
                <a:ea typeface="+mn-ea"/>
                <a:cs typeface="+mn-cs"/>
              </a:defRPr>
            </a:lvl5pPr>
            <a:lvl6pPr marL="3200400" algn="l" defTabSz="1280160" rtl="0" eaLnBrk="1" latinLnBrk="0" hangingPunct="1">
              <a:defRPr kumimoji="1" sz="2520" kern="1200">
                <a:solidFill>
                  <a:schemeClr val="lt1"/>
                </a:solidFill>
                <a:latin typeface="+mn-lt"/>
                <a:ea typeface="+mn-ea"/>
                <a:cs typeface="+mn-cs"/>
              </a:defRPr>
            </a:lvl6pPr>
            <a:lvl7pPr marL="3840480" algn="l" defTabSz="1280160" rtl="0" eaLnBrk="1" latinLnBrk="0" hangingPunct="1">
              <a:defRPr kumimoji="1" sz="2520" kern="1200">
                <a:solidFill>
                  <a:schemeClr val="lt1"/>
                </a:solidFill>
                <a:latin typeface="+mn-lt"/>
                <a:ea typeface="+mn-ea"/>
                <a:cs typeface="+mn-cs"/>
              </a:defRPr>
            </a:lvl7pPr>
            <a:lvl8pPr marL="4480560" algn="l" defTabSz="1280160" rtl="0" eaLnBrk="1" latinLnBrk="0" hangingPunct="1">
              <a:defRPr kumimoji="1" sz="2520" kern="1200">
                <a:solidFill>
                  <a:schemeClr val="lt1"/>
                </a:solidFill>
                <a:latin typeface="+mn-lt"/>
                <a:ea typeface="+mn-ea"/>
                <a:cs typeface="+mn-cs"/>
              </a:defRPr>
            </a:lvl8pPr>
            <a:lvl9pPr marL="5120640" algn="l" defTabSz="1280160" rtl="0" eaLnBrk="1" latinLnBrk="0" hangingPunct="1">
              <a:defRPr kumimoji="1" sz="2520" kern="1200">
                <a:solidFill>
                  <a:schemeClr val="lt1"/>
                </a:solidFill>
                <a:latin typeface="+mn-lt"/>
                <a:ea typeface="+mn-ea"/>
                <a:cs typeface="+mn-cs"/>
              </a:defRPr>
            </a:lvl9pPr>
          </a:lstStyle>
          <a:p>
            <a:pPr algn="ctr">
              <a:defRPr/>
            </a:pPr>
            <a:r>
              <a:rPr lang="ja-JP" altLang="en-US" sz="1100">
                <a:solidFill>
                  <a:schemeClr val="tx1"/>
                </a:solidFill>
                <a:latin typeface="Meiryo UI" panose="020B0604030504040204" pitchFamily="50" charset="-128"/>
                <a:ea typeface="Meiryo UI" panose="020B0604030504040204" pitchFamily="50" charset="-128"/>
                <a:cs typeface="Meiryo UI" panose="020B0604030504040204" pitchFamily="50" charset="-128"/>
              </a:rPr>
              <a:t>洪水予報</a:t>
            </a:r>
            <a:endParaRPr lang="en-US" altLang="ja-JP" sz="11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algn="ctr">
              <a:defRPr/>
            </a:pPr>
            <a:r>
              <a:rPr lang="ja-JP" altLang="en-US" sz="1100">
                <a:solidFill>
                  <a:schemeClr val="tx1"/>
                </a:solidFill>
                <a:latin typeface="Meiryo UI" panose="020B0604030504040204" pitchFamily="50" charset="-128"/>
                <a:ea typeface="Meiryo UI" panose="020B0604030504040204" pitchFamily="50" charset="-128"/>
                <a:cs typeface="Meiryo UI" panose="020B0604030504040204" pitchFamily="50" charset="-128"/>
              </a:rPr>
              <a:t>氾濫警戒情報</a:t>
            </a:r>
          </a:p>
        </xdr:txBody>
      </xdr:sp>
      <xdr:cxnSp macro="">
        <xdr:nvCxnSpPr>
          <xdr:cNvPr id="68" name="直線矢印コネクタ 67">
            <a:extLst>
              <a:ext uri="{FF2B5EF4-FFF2-40B4-BE49-F238E27FC236}">
                <a16:creationId xmlns:a16="http://schemas.microsoft.com/office/drawing/2014/main" id="{6DA78E10-D81B-4A16-B2E4-8352B2F3DA45}"/>
              </a:ext>
            </a:extLst>
          </xdr:cNvPr>
          <xdr:cNvCxnSpPr>
            <a:stCxn id="66" idx="2"/>
            <a:endCxn id="76" idx="0"/>
          </xdr:cNvCxnSpPr>
        </xdr:nvCxnSpPr>
        <xdr:spPr bwMode="auto">
          <a:xfrm>
            <a:off x="4308830" y="15848536"/>
            <a:ext cx="1594" cy="1433407"/>
          </a:xfrm>
          <a:prstGeom prst="straightConnector1">
            <a:avLst/>
          </a:prstGeom>
          <a:ln w="38100">
            <a:solidFill>
              <a:schemeClr val="bg1">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69" name="直線矢印コネクタ 68">
            <a:extLst>
              <a:ext uri="{FF2B5EF4-FFF2-40B4-BE49-F238E27FC236}">
                <a16:creationId xmlns:a16="http://schemas.microsoft.com/office/drawing/2014/main" id="{6DA78E10-D81B-4A16-B2E4-8352B2F3DA45}"/>
              </a:ext>
            </a:extLst>
          </xdr:cNvPr>
          <xdr:cNvCxnSpPr>
            <a:stCxn id="76" idx="2"/>
          </xdr:cNvCxnSpPr>
        </xdr:nvCxnSpPr>
        <xdr:spPr bwMode="auto">
          <a:xfrm flipH="1">
            <a:off x="4308831" y="17769354"/>
            <a:ext cx="1593" cy="605086"/>
          </a:xfrm>
          <a:prstGeom prst="straightConnector1">
            <a:avLst/>
          </a:prstGeom>
          <a:ln w="38100">
            <a:solidFill>
              <a:schemeClr val="bg1">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70" name="直線矢印コネクタ 69">
            <a:extLst>
              <a:ext uri="{FF2B5EF4-FFF2-40B4-BE49-F238E27FC236}">
                <a16:creationId xmlns:a16="http://schemas.microsoft.com/office/drawing/2014/main" id="{6DA78E10-D81B-4A16-B2E4-8352B2F3DA45}"/>
              </a:ext>
            </a:extLst>
          </xdr:cNvPr>
          <xdr:cNvCxnSpPr>
            <a:stCxn id="54" idx="2"/>
            <a:endCxn id="60" idx="0"/>
          </xdr:cNvCxnSpPr>
        </xdr:nvCxnSpPr>
        <xdr:spPr bwMode="auto">
          <a:xfrm flipH="1">
            <a:off x="4301419" y="19009710"/>
            <a:ext cx="21244" cy="1125016"/>
          </a:xfrm>
          <a:prstGeom prst="straightConnector1">
            <a:avLst/>
          </a:prstGeom>
          <a:ln w="38100">
            <a:solidFill>
              <a:schemeClr val="bg1">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71" name="直線矢印コネクタ 70">
            <a:extLst>
              <a:ext uri="{FF2B5EF4-FFF2-40B4-BE49-F238E27FC236}">
                <a16:creationId xmlns:a16="http://schemas.microsoft.com/office/drawing/2014/main" id="{6DA78E10-D81B-4A16-B2E4-8352B2F3DA45}"/>
              </a:ext>
            </a:extLst>
          </xdr:cNvPr>
          <xdr:cNvCxnSpPr/>
        </xdr:nvCxnSpPr>
        <xdr:spPr bwMode="auto">
          <a:xfrm flipH="1">
            <a:off x="5450287" y="16112142"/>
            <a:ext cx="21409" cy="2182807"/>
          </a:xfrm>
          <a:prstGeom prst="straightConnector1">
            <a:avLst/>
          </a:prstGeom>
          <a:ln w="38100">
            <a:solidFill>
              <a:schemeClr val="bg1">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73" name="直線矢印コネクタ 72">
            <a:extLst>
              <a:ext uri="{FF2B5EF4-FFF2-40B4-BE49-F238E27FC236}">
                <a16:creationId xmlns:a16="http://schemas.microsoft.com/office/drawing/2014/main" id="{6DA78E10-D81B-4A16-B2E4-8352B2F3DA45}"/>
              </a:ext>
            </a:extLst>
          </xdr:cNvPr>
          <xdr:cNvCxnSpPr>
            <a:endCxn id="64" idx="0"/>
          </xdr:cNvCxnSpPr>
        </xdr:nvCxnSpPr>
        <xdr:spPr bwMode="auto">
          <a:xfrm>
            <a:off x="6805942" y="17900132"/>
            <a:ext cx="0" cy="567890"/>
          </a:xfrm>
          <a:prstGeom prst="straightConnector1">
            <a:avLst/>
          </a:prstGeom>
          <a:ln w="38100">
            <a:solidFill>
              <a:schemeClr val="bg1">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75" name="円/楕円 74"/>
          <xdr:cNvSpPr/>
        </xdr:nvSpPr>
        <xdr:spPr bwMode="auto">
          <a:xfrm>
            <a:off x="264482" y="13329090"/>
            <a:ext cx="1750654" cy="395727"/>
          </a:xfrm>
          <a:prstGeom prst="ellipse">
            <a:avLst/>
          </a:prstGeom>
          <a:solidFill>
            <a:schemeClr val="accent1"/>
          </a:solidFill>
          <a:ln w="19050" cap="sq" algn="ctr">
            <a:solidFill>
              <a:schemeClr val="tx1"/>
            </a:solidFill>
            <a:round/>
            <a:headEnd type="none" w="sm" len="sm"/>
            <a:tailEnd type="none" w="sm" len="sm"/>
          </a:ln>
        </xdr:spPr>
        <xdr:txBody>
          <a:bodyPr wrap="square" rtlCol="0" anchor="ctr"/>
          <a:lstStyle>
            <a:defPPr>
              <a:defRPr lang="ja-JP"/>
            </a:defPPr>
            <a:lvl1pPr marL="0" algn="l" defTabSz="1280160" rtl="0" eaLnBrk="1" latinLnBrk="0" hangingPunct="1">
              <a:defRPr kumimoji="1" sz="2520" kern="1200">
                <a:solidFill>
                  <a:schemeClr val="tx1"/>
                </a:solidFill>
                <a:latin typeface="+mn-lt"/>
                <a:ea typeface="+mn-ea"/>
                <a:cs typeface="+mn-cs"/>
              </a:defRPr>
            </a:lvl1pPr>
            <a:lvl2pPr marL="640080" algn="l" defTabSz="1280160" rtl="0" eaLnBrk="1" latinLnBrk="0" hangingPunct="1">
              <a:defRPr kumimoji="1" sz="2520" kern="1200">
                <a:solidFill>
                  <a:schemeClr val="tx1"/>
                </a:solidFill>
                <a:latin typeface="+mn-lt"/>
                <a:ea typeface="+mn-ea"/>
                <a:cs typeface="+mn-cs"/>
              </a:defRPr>
            </a:lvl2pPr>
            <a:lvl3pPr marL="1280160" algn="l" defTabSz="1280160" rtl="0" eaLnBrk="1" latinLnBrk="0" hangingPunct="1">
              <a:defRPr kumimoji="1" sz="2520" kern="1200">
                <a:solidFill>
                  <a:schemeClr val="tx1"/>
                </a:solidFill>
                <a:latin typeface="+mn-lt"/>
                <a:ea typeface="+mn-ea"/>
                <a:cs typeface="+mn-cs"/>
              </a:defRPr>
            </a:lvl3pPr>
            <a:lvl4pPr marL="1920240" algn="l" defTabSz="1280160" rtl="0" eaLnBrk="1" latinLnBrk="0" hangingPunct="1">
              <a:defRPr kumimoji="1" sz="2520" kern="1200">
                <a:solidFill>
                  <a:schemeClr val="tx1"/>
                </a:solidFill>
                <a:latin typeface="+mn-lt"/>
                <a:ea typeface="+mn-ea"/>
                <a:cs typeface="+mn-cs"/>
              </a:defRPr>
            </a:lvl4pPr>
            <a:lvl5pPr marL="2560320" algn="l" defTabSz="1280160" rtl="0" eaLnBrk="1" latinLnBrk="0" hangingPunct="1">
              <a:defRPr kumimoji="1" sz="2520" kern="1200">
                <a:solidFill>
                  <a:schemeClr val="tx1"/>
                </a:solidFill>
                <a:latin typeface="+mn-lt"/>
                <a:ea typeface="+mn-ea"/>
                <a:cs typeface="+mn-cs"/>
              </a:defRPr>
            </a:lvl5pPr>
            <a:lvl6pPr marL="3200400" algn="l" defTabSz="1280160" rtl="0" eaLnBrk="1" latinLnBrk="0" hangingPunct="1">
              <a:defRPr kumimoji="1" sz="2520" kern="1200">
                <a:solidFill>
                  <a:schemeClr val="tx1"/>
                </a:solidFill>
                <a:latin typeface="+mn-lt"/>
                <a:ea typeface="+mn-ea"/>
                <a:cs typeface="+mn-cs"/>
              </a:defRPr>
            </a:lvl6pPr>
            <a:lvl7pPr marL="3840480" algn="l" defTabSz="1280160" rtl="0" eaLnBrk="1" latinLnBrk="0" hangingPunct="1">
              <a:defRPr kumimoji="1" sz="2520" kern="1200">
                <a:solidFill>
                  <a:schemeClr val="tx1"/>
                </a:solidFill>
                <a:latin typeface="+mn-lt"/>
                <a:ea typeface="+mn-ea"/>
                <a:cs typeface="+mn-cs"/>
              </a:defRPr>
            </a:lvl7pPr>
            <a:lvl8pPr marL="4480560" algn="l" defTabSz="1280160" rtl="0" eaLnBrk="1" latinLnBrk="0" hangingPunct="1">
              <a:defRPr kumimoji="1" sz="2520" kern="1200">
                <a:solidFill>
                  <a:schemeClr val="tx1"/>
                </a:solidFill>
                <a:latin typeface="+mn-lt"/>
                <a:ea typeface="+mn-ea"/>
                <a:cs typeface="+mn-cs"/>
              </a:defRPr>
            </a:lvl8pPr>
            <a:lvl9pPr marL="5120640" algn="l" defTabSz="1280160" rtl="0" eaLnBrk="1" latinLnBrk="0" hangingPunct="1">
              <a:defRPr kumimoji="1" sz="2520" kern="1200">
                <a:solidFill>
                  <a:schemeClr val="tx1"/>
                </a:solidFill>
                <a:latin typeface="+mn-lt"/>
                <a:ea typeface="+mn-ea"/>
                <a:cs typeface="+mn-cs"/>
              </a:defRPr>
            </a:lvl9pPr>
          </a:lstStyle>
          <a:p>
            <a:pPr algn="ctr"/>
            <a:r>
              <a:rPr lang="ja-JP" altLang="en-US" sz="1400" b="1">
                <a:solidFill>
                  <a:schemeClr val="bg1"/>
                </a:solidFill>
                <a:latin typeface="メイリオ" pitchFamily="50" charset="-128"/>
                <a:ea typeface="メイリオ" pitchFamily="50" charset="-128"/>
                <a:cs typeface="メイリオ" pitchFamily="50" charset="-128"/>
              </a:rPr>
              <a:t>水位上昇</a:t>
            </a:r>
          </a:p>
        </xdr:txBody>
      </xdr:sp>
      <xdr:sp macro="" textlink="">
        <xdr:nvSpPr>
          <xdr:cNvPr id="76" name="正方形/長方形 75">
            <a:extLst>
              <a:ext uri="{FF2B5EF4-FFF2-40B4-BE49-F238E27FC236}">
                <a16:creationId xmlns:a16="http://schemas.microsoft.com/office/drawing/2014/main" id="{DE986F62-7825-43CA-AD52-372FE234D85B}"/>
              </a:ext>
            </a:extLst>
          </xdr:cNvPr>
          <xdr:cNvSpPr/>
        </xdr:nvSpPr>
        <xdr:spPr bwMode="auto">
          <a:xfrm>
            <a:off x="3790536" y="17281943"/>
            <a:ext cx="1039774" cy="487411"/>
          </a:xfrm>
          <a:prstGeom prst="rect">
            <a:avLst/>
          </a:prstGeom>
          <a:solidFill>
            <a:schemeClr val="accent6">
              <a:lumMod val="75000"/>
            </a:schemeClr>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anchor="ctr">
            <a:noAutofit/>
          </a:bodyPr>
          <a:lstStyle>
            <a:defPPr>
              <a:defRPr lang="ja-JP"/>
            </a:defPPr>
            <a:lvl1pPr marL="0" algn="l" defTabSz="1280160" rtl="0" eaLnBrk="1" latinLnBrk="0" hangingPunct="1">
              <a:defRPr kumimoji="1" sz="2520" kern="1200">
                <a:solidFill>
                  <a:schemeClr val="lt1"/>
                </a:solidFill>
                <a:latin typeface="+mn-lt"/>
                <a:ea typeface="+mn-ea"/>
                <a:cs typeface="+mn-cs"/>
              </a:defRPr>
            </a:lvl1pPr>
            <a:lvl2pPr marL="640080" algn="l" defTabSz="1280160" rtl="0" eaLnBrk="1" latinLnBrk="0" hangingPunct="1">
              <a:defRPr kumimoji="1" sz="2520" kern="1200">
                <a:solidFill>
                  <a:schemeClr val="lt1"/>
                </a:solidFill>
                <a:latin typeface="+mn-lt"/>
                <a:ea typeface="+mn-ea"/>
                <a:cs typeface="+mn-cs"/>
              </a:defRPr>
            </a:lvl2pPr>
            <a:lvl3pPr marL="1280160" algn="l" defTabSz="1280160" rtl="0" eaLnBrk="1" latinLnBrk="0" hangingPunct="1">
              <a:defRPr kumimoji="1" sz="2520" kern="1200">
                <a:solidFill>
                  <a:schemeClr val="lt1"/>
                </a:solidFill>
                <a:latin typeface="+mn-lt"/>
                <a:ea typeface="+mn-ea"/>
                <a:cs typeface="+mn-cs"/>
              </a:defRPr>
            </a:lvl3pPr>
            <a:lvl4pPr marL="1920240" algn="l" defTabSz="1280160" rtl="0" eaLnBrk="1" latinLnBrk="0" hangingPunct="1">
              <a:defRPr kumimoji="1" sz="2520" kern="1200">
                <a:solidFill>
                  <a:schemeClr val="lt1"/>
                </a:solidFill>
                <a:latin typeface="+mn-lt"/>
                <a:ea typeface="+mn-ea"/>
                <a:cs typeface="+mn-cs"/>
              </a:defRPr>
            </a:lvl4pPr>
            <a:lvl5pPr marL="2560320" algn="l" defTabSz="1280160" rtl="0" eaLnBrk="1" latinLnBrk="0" hangingPunct="1">
              <a:defRPr kumimoji="1" sz="2520" kern="1200">
                <a:solidFill>
                  <a:schemeClr val="lt1"/>
                </a:solidFill>
                <a:latin typeface="+mn-lt"/>
                <a:ea typeface="+mn-ea"/>
                <a:cs typeface="+mn-cs"/>
              </a:defRPr>
            </a:lvl5pPr>
            <a:lvl6pPr marL="3200400" algn="l" defTabSz="1280160" rtl="0" eaLnBrk="1" latinLnBrk="0" hangingPunct="1">
              <a:defRPr kumimoji="1" sz="2520" kern="1200">
                <a:solidFill>
                  <a:schemeClr val="lt1"/>
                </a:solidFill>
                <a:latin typeface="+mn-lt"/>
                <a:ea typeface="+mn-ea"/>
                <a:cs typeface="+mn-cs"/>
              </a:defRPr>
            </a:lvl6pPr>
            <a:lvl7pPr marL="3840480" algn="l" defTabSz="1280160" rtl="0" eaLnBrk="1" latinLnBrk="0" hangingPunct="1">
              <a:defRPr kumimoji="1" sz="2520" kern="1200">
                <a:solidFill>
                  <a:schemeClr val="lt1"/>
                </a:solidFill>
                <a:latin typeface="+mn-lt"/>
                <a:ea typeface="+mn-ea"/>
                <a:cs typeface="+mn-cs"/>
              </a:defRPr>
            </a:lvl7pPr>
            <a:lvl8pPr marL="4480560" algn="l" defTabSz="1280160" rtl="0" eaLnBrk="1" latinLnBrk="0" hangingPunct="1">
              <a:defRPr kumimoji="1" sz="2520" kern="1200">
                <a:solidFill>
                  <a:schemeClr val="lt1"/>
                </a:solidFill>
                <a:latin typeface="+mn-lt"/>
                <a:ea typeface="+mn-ea"/>
                <a:cs typeface="+mn-cs"/>
              </a:defRPr>
            </a:lvl8pPr>
            <a:lvl9pPr marL="5120640" algn="l" defTabSz="1280160" rtl="0" eaLnBrk="1" latinLnBrk="0" hangingPunct="1">
              <a:defRPr kumimoji="1" sz="2520" kern="1200">
                <a:solidFill>
                  <a:schemeClr val="lt1"/>
                </a:solidFill>
                <a:latin typeface="+mn-lt"/>
                <a:ea typeface="+mn-ea"/>
                <a:cs typeface="+mn-cs"/>
              </a:defRPr>
            </a:lvl9pPr>
          </a:lstStyle>
          <a:p>
            <a:pPr algn="ctr">
              <a:defRPr/>
            </a:pPr>
            <a:r>
              <a:rPr lang="ja-JP" altLang="en-US" sz="1100">
                <a:solidFill>
                  <a:schemeClr val="tx1"/>
                </a:solidFill>
                <a:latin typeface="Meiryo UI" panose="020B0604030504040204" pitchFamily="50" charset="-128"/>
                <a:ea typeface="Meiryo UI" panose="020B0604030504040204" pitchFamily="50" charset="-128"/>
                <a:cs typeface="Meiryo UI" panose="020B0604030504040204" pitchFamily="50" charset="-128"/>
              </a:rPr>
              <a:t>避難判断水位</a:t>
            </a:r>
            <a:endParaRPr lang="en-US" altLang="ja-JP" sz="11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algn="ctr">
              <a:defRPr/>
            </a:pPr>
            <a:r>
              <a:rPr lang="ja-JP" altLang="en-US" sz="1100">
                <a:solidFill>
                  <a:schemeClr val="tx1"/>
                </a:solidFill>
                <a:latin typeface="Meiryo UI" panose="020B0604030504040204" pitchFamily="50" charset="-128"/>
                <a:ea typeface="Meiryo UI" panose="020B0604030504040204" pitchFamily="50" charset="-128"/>
                <a:cs typeface="Meiryo UI" panose="020B0604030504040204" pitchFamily="50" charset="-128"/>
              </a:rPr>
              <a:t>到達情報</a:t>
            </a:r>
          </a:p>
        </xdr:txBody>
      </xdr:sp>
      <xdr:sp macro="" textlink="">
        <xdr:nvSpPr>
          <xdr:cNvPr id="82" name="テキスト ボックス 21">
            <a:extLst>
              <a:ext uri="{FF2B5EF4-FFF2-40B4-BE49-F238E27FC236}">
                <a16:creationId xmlns:a16="http://schemas.microsoft.com/office/drawing/2014/main" id="{73D5FBAB-E181-4395-858B-BE9D4FCED1EC}"/>
              </a:ext>
            </a:extLst>
          </xdr:cNvPr>
          <xdr:cNvSpPr txBox="1">
            <a:spLocks noChangeArrowheads="1"/>
          </xdr:cNvSpPr>
        </xdr:nvSpPr>
        <xdr:spPr bwMode="auto">
          <a:xfrm>
            <a:off x="10441" y="13727830"/>
            <a:ext cx="1855202" cy="177051"/>
          </a:xfrm>
          <a:prstGeom prst="rect">
            <a:avLst/>
          </a:prstGeom>
          <a:solidFill>
            <a:srgbClr val="FFFF00"/>
          </a:solidFill>
          <a:ln>
            <a:noFill/>
          </a:ln>
          <a:extLst/>
        </xdr:spPr>
        <xdr:txBody>
          <a:bodyPr wrap="square" anchor="ctr" anchorCtr="0">
            <a:noAutofit/>
          </a:bodyPr>
          <a:lstStyle>
            <a:defPPr>
              <a:defRPr lang="ja-JP"/>
            </a:defPPr>
            <a:lvl1pPr marL="0" algn="l" defTabSz="1280160" rtl="0" eaLnBrk="1" latinLnBrk="0" hangingPunct="1">
              <a:defRPr kumimoji="1" sz="2520" kern="1200">
                <a:solidFill>
                  <a:schemeClr val="tx1"/>
                </a:solidFill>
                <a:latin typeface="+mn-lt"/>
                <a:ea typeface="+mn-ea"/>
                <a:cs typeface="+mn-cs"/>
              </a:defRPr>
            </a:lvl1pPr>
            <a:lvl2pPr marL="640080" algn="l" defTabSz="1280160" rtl="0" eaLnBrk="1" latinLnBrk="0" hangingPunct="1">
              <a:defRPr kumimoji="1" sz="2520" kern="1200">
                <a:solidFill>
                  <a:schemeClr val="tx1"/>
                </a:solidFill>
                <a:latin typeface="+mn-lt"/>
                <a:ea typeface="+mn-ea"/>
                <a:cs typeface="+mn-cs"/>
              </a:defRPr>
            </a:lvl2pPr>
            <a:lvl3pPr marL="1280160" algn="l" defTabSz="1280160" rtl="0" eaLnBrk="1" latinLnBrk="0" hangingPunct="1">
              <a:defRPr kumimoji="1" sz="2520" kern="1200">
                <a:solidFill>
                  <a:schemeClr val="tx1"/>
                </a:solidFill>
                <a:latin typeface="+mn-lt"/>
                <a:ea typeface="+mn-ea"/>
                <a:cs typeface="+mn-cs"/>
              </a:defRPr>
            </a:lvl3pPr>
            <a:lvl4pPr marL="1920240" algn="l" defTabSz="1280160" rtl="0" eaLnBrk="1" latinLnBrk="0" hangingPunct="1">
              <a:defRPr kumimoji="1" sz="2520" kern="1200">
                <a:solidFill>
                  <a:schemeClr val="tx1"/>
                </a:solidFill>
                <a:latin typeface="+mn-lt"/>
                <a:ea typeface="+mn-ea"/>
                <a:cs typeface="+mn-cs"/>
              </a:defRPr>
            </a:lvl4pPr>
            <a:lvl5pPr marL="2560320" algn="l" defTabSz="1280160" rtl="0" eaLnBrk="1" latinLnBrk="0" hangingPunct="1">
              <a:defRPr kumimoji="1" sz="2520" kern="1200">
                <a:solidFill>
                  <a:schemeClr val="tx1"/>
                </a:solidFill>
                <a:latin typeface="+mn-lt"/>
                <a:ea typeface="+mn-ea"/>
                <a:cs typeface="+mn-cs"/>
              </a:defRPr>
            </a:lvl5pPr>
            <a:lvl6pPr marL="3200400" algn="l" defTabSz="1280160" rtl="0" eaLnBrk="1" latinLnBrk="0" hangingPunct="1">
              <a:defRPr kumimoji="1" sz="2520" kern="1200">
                <a:solidFill>
                  <a:schemeClr val="tx1"/>
                </a:solidFill>
                <a:latin typeface="+mn-lt"/>
                <a:ea typeface="+mn-ea"/>
                <a:cs typeface="+mn-cs"/>
              </a:defRPr>
            </a:lvl6pPr>
            <a:lvl7pPr marL="3840480" algn="l" defTabSz="1280160" rtl="0" eaLnBrk="1" latinLnBrk="0" hangingPunct="1">
              <a:defRPr kumimoji="1" sz="2520" kern="1200">
                <a:solidFill>
                  <a:schemeClr val="tx1"/>
                </a:solidFill>
                <a:latin typeface="+mn-lt"/>
                <a:ea typeface="+mn-ea"/>
                <a:cs typeface="+mn-cs"/>
              </a:defRPr>
            </a:lvl7pPr>
            <a:lvl8pPr marL="4480560" algn="l" defTabSz="1280160" rtl="0" eaLnBrk="1" latinLnBrk="0" hangingPunct="1">
              <a:defRPr kumimoji="1" sz="2520" kern="1200">
                <a:solidFill>
                  <a:schemeClr val="tx1"/>
                </a:solidFill>
                <a:latin typeface="+mn-lt"/>
                <a:ea typeface="+mn-ea"/>
                <a:cs typeface="+mn-cs"/>
              </a:defRPr>
            </a:lvl8pPr>
            <a:lvl9pPr marL="5120640" algn="l" defTabSz="1280160" rtl="0" eaLnBrk="1" latinLnBrk="0" hangingPunct="1">
              <a:defRPr kumimoji="1" sz="2520" kern="1200">
                <a:solidFill>
                  <a:schemeClr val="tx1"/>
                </a:solidFill>
                <a:latin typeface="+mn-lt"/>
                <a:ea typeface="+mn-ea"/>
                <a:cs typeface="+mn-cs"/>
              </a:defRPr>
            </a:lvl9pPr>
          </a:lstStyle>
          <a:p>
            <a:pPr algn="ctr" eaLnBrk="1" hangingPunct="1">
              <a:spcBef>
                <a:spcPct val="0"/>
              </a:spcBef>
              <a:buNone/>
              <a:defRPr/>
            </a:pPr>
            <a:r>
              <a:rPr lang="ja-JP" altLang="en-US" sz="1100">
                <a:solidFill>
                  <a:prstClr val="black"/>
                </a:solidFill>
                <a:latin typeface="メイリオ" pitchFamily="50" charset="-128"/>
                <a:ea typeface="メイリオ" pitchFamily="50" charset="-128"/>
                <a:cs typeface="メイリオ" pitchFamily="50" charset="-128"/>
              </a:rPr>
              <a:t>氾濫注意水位超過</a:t>
            </a:r>
            <a:endParaRPr lang="en-US" altLang="ja-JP" sz="1100">
              <a:solidFill>
                <a:prstClr val="black"/>
              </a:solidFill>
              <a:latin typeface="メイリオ" pitchFamily="50" charset="-128"/>
              <a:ea typeface="メイリオ" pitchFamily="50" charset="-128"/>
              <a:cs typeface="メイリオ" pitchFamily="50" charset="-128"/>
            </a:endParaRPr>
          </a:p>
        </xdr:txBody>
      </xdr:sp>
      <xdr:sp macro="" textlink="">
        <xdr:nvSpPr>
          <xdr:cNvPr id="39" name="テキスト ボックス 21">
            <a:extLst>
              <a:ext uri="{FF2B5EF4-FFF2-40B4-BE49-F238E27FC236}">
                <a16:creationId xmlns:a16="http://schemas.microsoft.com/office/drawing/2014/main" id="{73D5FBAB-E181-4395-858B-BE9D4FCED1EC}"/>
              </a:ext>
            </a:extLst>
          </xdr:cNvPr>
          <xdr:cNvSpPr txBox="1">
            <a:spLocks noChangeArrowheads="1"/>
          </xdr:cNvSpPr>
        </xdr:nvSpPr>
        <xdr:spPr bwMode="auto">
          <a:xfrm>
            <a:off x="79606" y="16872764"/>
            <a:ext cx="1855202" cy="210906"/>
          </a:xfrm>
          <a:prstGeom prst="rect">
            <a:avLst/>
          </a:prstGeom>
          <a:solidFill>
            <a:schemeClr val="accent2"/>
          </a:solidFill>
          <a:ln>
            <a:noFill/>
          </a:ln>
          <a:extLst/>
        </xdr:spPr>
        <xdr:txBody>
          <a:bodyPr wrap="square" anchor="ctr" anchorCtr="0">
            <a:noAutofit/>
          </a:bodyPr>
          <a:lstStyle>
            <a:defPPr>
              <a:defRPr lang="ja-JP"/>
            </a:defPPr>
            <a:lvl1pPr marL="0" algn="l" defTabSz="1280160" rtl="0" eaLnBrk="1" latinLnBrk="0" hangingPunct="1">
              <a:defRPr kumimoji="1" sz="2520" kern="1200">
                <a:solidFill>
                  <a:schemeClr val="tx1"/>
                </a:solidFill>
                <a:latin typeface="+mn-lt"/>
                <a:ea typeface="+mn-ea"/>
                <a:cs typeface="+mn-cs"/>
              </a:defRPr>
            </a:lvl1pPr>
            <a:lvl2pPr marL="640080" algn="l" defTabSz="1280160" rtl="0" eaLnBrk="1" latinLnBrk="0" hangingPunct="1">
              <a:defRPr kumimoji="1" sz="2520" kern="1200">
                <a:solidFill>
                  <a:schemeClr val="tx1"/>
                </a:solidFill>
                <a:latin typeface="+mn-lt"/>
                <a:ea typeface="+mn-ea"/>
                <a:cs typeface="+mn-cs"/>
              </a:defRPr>
            </a:lvl2pPr>
            <a:lvl3pPr marL="1280160" algn="l" defTabSz="1280160" rtl="0" eaLnBrk="1" latinLnBrk="0" hangingPunct="1">
              <a:defRPr kumimoji="1" sz="2520" kern="1200">
                <a:solidFill>
                  <a:schemeClr val="tx1"/>
                </a:solidFill>
                <a:latin typeface="+mn-lt"/>
                <a:ea typeface="+mn-ea"/>
                <a:cs typeface="+mn-cs"/>
              </a:defRPr>
            </a:lvl3pPr>
            <a:lvl4pPr marL="1920240" algn="l" defTabSz="1280160" rtl="0" eaLnBrk="1" latinLnBrk="0" hangingPunct="1">
              <a:defRPr kumimoji="1" sz="2520" kern="1200">
                <a:solidFill>
                  <a:schemeClr val="tx1"/>
                </a:solidFill>
                <a:latin typeface="+mn-lt"/>
                <a:ea typeface="+mn-ea"/>
                <a:cs typeface="+mn-cs"/>
              </a:defRPr>
            </a:lvl4pPr>
            <a:lvl5pPr marL="2560320" algn="l" defTabSz="1280160" rtl="0" eaLnBrk="1" latinLnBrk="0" hangingPunct="1">
              <a:defRPr kumimoji="1" sz="2520" kern="1200">
                <a:solidFill>
                  <a:schemeClr val="tx1"/>
                </a:solidFill>
                <a:latin typeface="+mn-lt"/>
                <a:ea typeface="+mn-ea"/>
                <a:cs typeface="+mn-cs"/>
              </a:defRPr>
            </a:lvl5pPr>
            <a:lvl6pPr marL="3200400" algn="l" defTabSz="1280160" rtl="0" eaLnBrk="1" latinLnBrk="0" hangingPunct="1">
              <a:defRPr kumimoji="1" sz="2520" kern="1200">
                <a:solidFill>
                  <a:schemeClr val="tx1"/>
                </a:solidFill>
                <a:latin typeface="+mn-lt"/>
                <a:ea typeface="+mn-ea"/>
                <a:cs typeface="+mn-cs"/>
              </a:defRPr>
            </a:lvl6pPr>
            <a:lvl7pPr marL="3840480" algn="l" defTabSz="1280160" rtl="0" eaLnBrk="1" latinLnBrk="0" hangingPunct="1">
              <a:defRPr kumimoji="1" sz="2520" kern="1200">
                <a:solidFill>
                  <a:schemeClr val="tx1"/>
                </a:solidFill>
                <a:latin typeface="+mn-lt"/>
                <a:ea typeface="+mn-ea"/>
                <a:cs typeface="+mn-cs"/>
              </a:defRPr>
            </a:lvl7pPr>
            <a:lvl8pPr marL="4480560" algn="l" defTabSz="1280160" rtl="0" eaLnBrk="1" latinLnBrk="0" hangingPunct="1">
              <a:defRPr kumimoji="1" sz="2520" kern="1200">
                <a:solidFill>
                  <a:schemeClr val="tx1"/>
                </a:solidFill>
                <a:latin typeface="+mn-lt"/>
                <a:ea typeface="+mn-ea"/>
                <a:cs typeface="+mn-cs"/>
              </a:defRPr>
            </a:lvl8pPr>
            <a:lvl9pPr marL="5120640" algn="l" defTabSz="1280160" rtl="0" eaLnBrk="1" latinLnBrk="0" hangingPunct="1">
              <a:defRPr kumimoji="1" sz="2520" kern="1200">
                <a:solidFill>
                  <a:schemeClr val="tx1"/>
                </a:solidFill>
                <a:latin typeface="+mn-lt"/>
                <a:ea typeface="+mn-ea"/>
                <a:cs typeface="+mn-cs"/>
              </a:defRPr>
            </a:lvl9pPr>
          </a:lstStyle>
          <a:p>
            <a:pPr algn="ctr" eaLnBrk="1" hangingPunct="1">
              <a:spcBef>
                <a:spcPct val="0"/>
              </a:spcBef>
              <a:buNone/>
              <a:defRPr/>
            </a:pPr>
            <a:r>
              <a:rPr lang="ja-JP" altLang="en-US" sz="1100">
                <a:solidFill>
                  <a:prstClr val="black"/>
                </a:solidFill>
                <a:latin typeface="メイリオ" pitchFamily="50" charset="-128"/>
                <a:ea typeface="メイリオ" pitchFamily="50" charset="-128"/>
                <a:cs typeface="メイリオ" pitchFamily="50" charset="-128"/>
              </a:rPr>
              <a:t>避難判断水位超過</a:t>
            </a:r>
            <a:endParaRPr lang="en-US" altLang="ja-JP" sz="1100">
              <a:solidFill>
                <a:prstClr val="black"/>
              </a:solidFill>
              <a:latin typeface="メイリオ" pitchFamily="50" charset="-128"/>
              <a:ea typeface="メイリオ" pitchFamily="50" charset="-128"/>
              <a:cs typeface="メイリオ" pitchFamily="50" charset="-128"/>
            </a:endParaRPr>
          </a:p>
        </xdr:txBody>
      </xdr:sp>
      <xdr:sp macro="" textlink="">
        <xdr:nvSpPr>
          <xdr:cNvPr id="45" name="テキスト ボックス 157"/>
          <xdr:cNvSpPr txBox="1"/>
        </xdr:nvSpPr>
        <xdr:spPr>
          <a:xfrm>
            <a:off x="0" y="18254403"/>
            <a:ext cx="1146548" cy="280657"/>
          </a:xfrm>
          <a:prstGeom prst="rect">
            <a:avLst/>
          </a:prstGeom>
          <a:noFill/>
        </xdr:spPr>
        <xdr:txBody>
          <a:bodyPr wrap="square" rtlCol="0">
            <a:spAutoFit/>
          </a:bodyPr>
          <a:lstStyle>
            <a:defPPr>
              <a:defRPr lang="ja-JP"/>
            </a:defPPr>
            <a:lvl1pPr marL="0" algn="l" defTabSz="1280160" rtl="0" eaLnBrk="1" latinLnBrk="0" hangingPunct="1">
              <a:defRPr kumimoji="1" sz="2520" kern="1200">
                <a:solidFill>
                  <a:schemeClr val="tx1"/>
                </a:solidFill>
                <a:latin typeface="+mn-lt"/>
                <a:ea typeface="+mn-ea"/>
                <a:cs typeface="+mn-cs"/>
              </a:defRPr>
            </a:lvl1pPr>
            <a:lvl2pPr marL="640080" algn="l" defTabSz="1280160" rtl="0" eaLnBrk="1" latinLnBrk="0" hangingPunct="1">
              <a:defRPr kumimoji="1" sz="2520" kern="1200">
                <a:solidFill>
                  <a:schemeClr val="tx1"/>
                </a:solidFill>
                <a:latin typeface="+mn-lt"/>
                <a:ea typeface="+mn-ea"/>
                <a:cs typeface="+mn-cs"/>
              </a:defRPr>
            </a:lvl2pPr>
            <a:lvl3pPr marL="1280160" algn="l" defTabSz="1280160" rtl="0" eaLnBrk="1" latinLnBrk="0" hangingPunct="1">
              <a:defRPr kumimoji="1" sz="2520" kern="1200">
                <a:solidFill>
                  <a:schemeClr val="tx1"/>
                </a:solidFill>
                <a:latin typeface="+mn-lt"/>
                <a:ea typeface="+mn-ea"/>
                <a:cs typeface="+mn-cs"/>
              </a:defRPr>
            </a:lvl3pPr>
            <a:lvl4pPr marL="1920240" algn="l" defTabSz="1280160" rtl="0" eaLnBrk="1" latinLnBrk="0" hangingPunct="1">
              <a:defRPr kumimoji="1" sz="2520" kern="1200">
                <a:solidFill>
                  <a:schemeClr val="tx1"/>
                </a:solidFill>
                <a:latin typeface="+mn-lt"/>
                <a:ea typeface="+mn-ea"/>
                <a:cs typeface="+mn-cs"/>
              </a:defRPr>
            </a:lvl4pPr>
            <a:lvl5pPr marL="2560320" algn="l" defTabSz="1280160" rtl="0" eaLnBrk="1" latinLnBrk="0" hangingPunct="1">
              <a:defRPr kumimoji="1" sz="2520" kern="1200">
                <a:solidFill>
                  <a:schemeClr val="tx1"/>
                </a:solidFill>
                <a:latin typeface="+mn-lt"/>
                <a:ea typeface="+mn-ea"/>
                <a:cs typeface="+mn-cs"/>
              </a:defRPr>
            </a:lvl5pPr>
            <a:lvl6pPr marL="3200400" algn="l" defTabSz="1280160" rtl="0" eaLnBrk="1" latinLnBrk="0" hangingPunct="1">
              <a:defRPr kumimoji="1" sz="2520" kern="1200">
                <a:solidFill>
                  <a:schemeClr val="tx1"/>
                </a:solidFill>
                <a:latin typeface="+mn-lt"/>
                <a:ea typeface="+mn-ea"/>
                <a:cs typeface="+mn-cs"/>
              </a:defRPr>
            </a:lvl6pPr>
            <a:lvl7pPr marL="3840480" algn="l" defTabSz="1280160" rtl="0" eaLnBrk="1" latinLnBrk="0" hangingPunct="1">
              <a:defRPr kumimoji="1" sz="2520" kern="1200">
                <a:solidFill>
                  <a:schemeClr val="tx1"/>
                </a:solidFill>
                <a:latin typeface="+mn-lt"/>
                <a:ea typeface="+mn-ea"/>
                <a:cs typeface="+mn-cs"/>
              </a:defRPr>
            </a:lvl7pPr>
            <a:lvl8pPr marL="4480560" algn="l" defTabSz="1280160" rtl="0" eaLnBrk="1" latinLnBrk="0" hangingPunct="1">
              <a:defRPr kumimoji="1" sz="2520" kern="1200">
                <a:solidFill>
                  <a:schemeClr val="tx1"/>
                </a:solidFill>
                <a:latin typeface="+mn-lt"/>
                <a:ea typeface="+mn-ea"/>
                <a:cs typeface="+mn-cs"/>
              </a:defRPr>
            </a:lvl8pPr>
            <a:lvl9pPr marL="5120640" algn="l" defTabSz="1280160" rtl="0" eaLnBrk="1" latinLnBrk="0" hangingPunct="1">
              <a:defRPr kumimoji="1" sz="2520" kern="1200">
                <a:solidFill>
                  <a:schemeClr val="tx1"/>
                </a:solidFill>
                <a:latin typeface="+mn-lt"/>
                <a:ea typeface="+mn-ea"/>
                <a:cs typeface="+mn-cs"/>
              </a:defRPr>
            </a:lvl9pPr>
          </a:lstStyle>
          <a:p>
            <a:r>
              <a:rPr kumimoji="1" lang="ja-JP" altLang="en-US" sz="1100">
                <a:latin typeface="+mn-lt"/>
                <a:ea typeface="+mn-ea"/>
              </a:rPr>
              <a:t>警戒レベル４</a:t>
            </a:r>
          </a:p>
        </xdr:txBody>
      </xdr:sp>
      <xdr:sp macro="" textlink="">
        <xdr:nvSpPr>
          <xdr:cNvPr id="46" name="テキスト ボックス 158"/>
          <xdr:cNvSpPr txBox="1"/>
        </xdr:nvSpPr>
        <xdr:spPr>
          <a:xfrm>
            <a:off x="0" y="19740802"/>
            <a:ext cx="1120490" cy="280657"/>
          </a:xfrm>
          <a:prstGeom prst="rect">
            <a:avLst/>
          </a:prstGeom>
          <a:noFill/>
        </xdr:spPr>
        <xdr:txBody>
          <a:bodyPr wrap="square" rtlCol="0">
            <a:spAutoFit/>
          </a:bodyPr>
          <a:lstStyle>
            <a:defPPr>
              <a:defRPr lang="ja-JP"/>
            </a:defPPr>
            <a:lvl1pPr marL="0" algn="l" defTabSz="1280160" rtl="0" eaLnBrk="1" latinLnBrk="0" hangingPunct="1">
              <a:defRPr kumimoji="1" sz="2520" kern="1200">
                <a:solidFill>
                  <a:schemeClr val="tx1"/>
                </a:solidFill>
                <a:latin typeface="+mn-lt"/>
                <a:ea typeface="+mn-ea"/>
                <a:cs typeface="+mn-cs"/>
              </a:defRPr>
            </a:lvl1pPr>
            <a:lvl2pPr marL="640080" algn="l" defTabSz="1280160" rtl="0" eaLnBrk="1" latinLnBrk="0" hangingPunct="1">
              <a:defRPr kumimoji="1" sz="2520" kern="1200">
                <a:solidFill>
                  <a:schemeClr val="tx1"/>
                </a:solidFill>
                <a:latin typeface="+mn-lt"/>
                <a:ea typeface="+mn-ea"/>
                <a:cs typeface="+mn-cs"/>
              </a:defRPr>
            </a:lvl2pPr>
            <a:lvl3pPr marL="1280160" algn="l" defTabSz="1280160" rtl="0" eaLnBrk="1" latinLnBrk="0" hangingPunct="1">
              <a:defRPr kumimoji="1" sz="2520" kern="1200">
                <a:solidFill>
                  <a:schemeClr val="tx1"/>
                </a:solidFill>
                <a:latin typeface="+mn-lt"/>
                <a:ea typeface="+mn-ea"/>
                <a:cs typeface="+mn-cs"/>
              </a:defRPr>
            </a:lvl3pPr>
            <a:lvl4pPr marL="1920240" algn="l" defTabSz="1280160" rtl="0" eaLnBrk="1" latinLnBrk="0" hangingPunct="1">
              <a:defRPr kumimoji="1" sz="2520" kern="1200">
                <a:solidFill>
                  <a:schemeClr val="tx1"/>
                </a:solidFill>
                <a:latin typeface="+mn-lt"/>
                <a:ea typeface="+mn-ea"/>
                <a:cs typeface="+mn-cs"/>
              </a:defRPr>
            </a:lvl4pPr>
            <a:lvl5pPr marL="2560320" algn="l" defTabSz="1280160" rtl="0" eaLnBrk="1" latinLnBrk="0" hangingPunct="1">
              <a:defRPr kumimoji="1" sz="2520" kern="1200">
                <a:solidFill>
                  <a:schemeClr val="tx1"/>
                </a:solidFill>
                <a:latin typeface="+mn-lt"/>
                <a:ea typeface="+mn-ea"/>
                <a:cs typeface="+mn-cs"/>
              </a:defRPr>
            </a:lvl5pPr>
            <a:lvl6pPr marL="3200400" algn="l" defTabSz="1280160" rtl="0" eaLnBrk="1" latinLnBrk="0" hangingPunct="1">
              <a:defRPr kumimoji="1" sz="2520" kern="1200">
                <a:solidFill>
                  <a:schemeClr val="tx1"/>
                </a:solidFill>
                <a:latin typeface="+mn-lt"/>
                <a:ea typeface="+mn-ea"/>
                <a:cs typeface="+mn-cs"/>
              </a:defRPr>
            </a:lvl6pPr>
            <a:lvl7pPr marL="3840480" algn="l" defTabSz="1280160" rtl="0" eaLnBrk="1" latinLnBrk="0" hangingPunct="1">
              <a:defRPr kumimoji="1" sz="2520" kern="1200">
                <a:solidFill>
                  <a:schemeClr val="tx1"/>
                </a:solidFill>
                <a:latin typeface="+mn-lt"/>
                <a:ea typeface="+mn-ea"/>
                <a:cs typeface="+mn-cs"/>
              </a:defRPr>
            </a:lvl7pPr>
            <a:lvl8pPr marL="4480560" algn="l" defTabSz="1280160" rtl="0" eaLnBrk="1" latinLnBrk="0" hangingPunct="1">
              <a:defRPr kumimoji="1" sz="2520" kern="1200">
                <a:solidFill>
                  <a:schemeClr val="tx1"/>
                </a:solidFill>
                <a:latin typeface="+mn-lt"/>
                <a:ea typeface="+mn-ea"/>
                <a:cs typeface="+mn-cs"/>
              </a:defRPr>
            </a:lvl8pPr>
            <a:lvl9pPr marL="5120640" algn="l" defTabSz="1280160" rtl="0" eaLnBrk="1" latinLnBrk="0" hangingPunct="1">
              <a:defRPr kumimoji="1" sz="2520" kern="1200">
                <a:solidFill>
                  <a:schemeClr val="tx1"/>
                </a:solidFill>
                <a:latin typeface="+mn-lt"/>
                <a:ea typeface="+mn-ea"/>
                <a:cs typeface="+mn-cs"/>
              </a:defRPr>
            </a:lvl9pPr>
          </a:lstStyle>
          <a:p>
            <a:r>
              <a:rPr kumimoji="1" lang="ja-JP" altLang="en-US" sz="1100">
                <a:latin typeface="+mn-lt"/>
                <a:ea typeface="+mn-ea"/>
              </a:rPr>
              <a:t>警戒レベル５</a:t>
            </a:r>
          </a:p>
        </xdr:txBody>
      </xdr:sp>
      <xdr:sp macro="" textlink="">
        <xdr:nvSpPr>
          <xdr:cNvPr id="32" name="角丸四角形 31">
            <a:extLst>
              <a:ext uri="{FF2B5EF4-FFF2-40B4-BE49-F238E27FC236}">
                <a16:creationId xmlns:a16="http://schemas.microsoft.com/office/drawing/2014/main" id="{783D9F55-1485-41CF-9839-87EBBAB930A2}"/>
              </a:ext>
            </a:extLst>
          </xdr:cNvPr>
          <xdr:cNvSpPr>
            <a:spLocks noChangeAspect="1"/>
          </xdr:cNvSpPr>
        </xdr:nvSpPr>
        <xdr:spPr bwMode="auto">
          <a:xfrm>
            <a:off x="2157982" y="15038135"/>
            <a:ext cx="1521654" cy="715887"/>
          </a:xfrm>
          <a:prstGeom prst="roundRect">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tIns="147055" anchor="ctr"/>
          <a:lstStyle>
            <a:defPPr>
              <a:defRPr lang="ja-JP"/>
            </a:defPPr>
            <a:lvl1pPr marL="0" algn="l" defTabSz="1280160" rtl="0" eaLnBrk="1" latinLnBrk="0" hangingPunct="1">
              <a:defRPr kumimoji="1" sz="2520" kern="1200">
                <a:solidFill>
                  <a:schemeClr val="lt1"/>
                </a:solidFill>
                <a:latin typeface="+mn-lt"/>
                <a:ea typeface="+mn-ea"/>
                <a:cs typeface="+mn-cs"/>
              </a:defRPr>
            </a:lvl1pPr>
            <a:lvl2pPr marL="640080" algn="l" defTabSz="1280160" rtl="0" eaLnBrk="1" latinLnBrk="0" hangingPunct="1">
              <a:defRPr kumimoji="1" sz="2520" kern="1200">
                <a:solidFill>
                  <a:schemeClr val="lt1"/>
                </a:solidFill>
                <a:latin typeface="+mn-lt"/>
                <a:ea typeface="+mn-ea"/>
                <a:cs typeface="+mn-cs"/>
              </a:defRPr>
            </a:lvl2pPr>
            <a:lvl3pPr marL="1280160" algn="l" defTabSz="1280160" rtl="0" eaLnBrk="1" latinLnBrk="0" hangingPunct="1">
              <a:defRPr kumimoji="1" sz="2520" kern="1200">
                <a:solidFill>
                  <a:schemeClr val="lt1"/>
                </a:solidFill>
                <a:latin typeface="+mn-lt"/>
                <a:ea typeface="+mn-ea"/>
                <a:cs typeface="+mn-cs"/>
              </a:defRPr>
            </a:lvl3pPr>
            <a:lvl4pPr marL="1920240" algn="l" defTabSz="1280160" rtl="0" eaLnBrk="1" latinLnBrk="0" hangingPunct="1">
              <a:defRPr kumimoji="1" sz="2520" kern="1200">
                <a:solidFill>
                  <a:schemeClr val="lt1"/>
                </a:solidFill>
                <a:latin typeface="+mn-lt"/>
                <a:ea typeface="+mn-ea"/>
                <a:cs typeface="+mn-cs"/>
              </a:defRPr>
            </a:lvl4pPr>
            <a:lvl5pPr marL="2560320" algn="l" defTabSz="1280160" rtl="0" eaLnBrk="1" latinLnBrk="0" hangingPunct="1">
              <a:defRPr kumimoji="1" sz="2520" kern="1200">
                <a:solidFill>
                  <a:schemeClr val="lt1"/>
                </a:solidFill>
                <a:latin typeface="+mn-lt"/>
                <a:ea typeface="+mn-ea"/>
                <a:cs typeface="+mn-cs"/>
              </a:defRPr>
            </a:lvl5pPr>
            <a:lvl6pPr marL="3200400" algn="l" defTabSz="1280160" rtl="0" eaLnBrk="1" latinLnBrk="0" hangingPunct="1">
              <a:defRPr kumimoji="1" sz="2520" kern="1200">
                <a:solidFill>
                  <a:schemeClr val="lt1"/>
                </a:solidFill>
                <a:latin typeface="+mn-lt"/>
                <a:ea typeface="+mn-ea"/>
                <a:cs typeface="+mn-cs"/>
              </a:defRPr>
            </a:lvl6pPr>
            <a:lvl7pPr marL="3840480" algn="l" defTabSz="1280160" rtl="0" eaLnBrk="1" latinLnBrk="0" hangingPunct="1">
              <a:defRPr kumimoji="1" sz="2520" kern="1200">
                <a:solidFill>
                  <a:schemeClr val="lt1"/>
                </a:solidFill>
                <a:latin typeface="+mn-lt"/>
                <a:ea typeface="+mn-ea"/>
                <a:cs typeface="+mn-cs"/>
              </a:defRPr>
            </a:lvl7pPr>
            <a:lvl8pPr marL="4480560" algn="l" defTabSz="1280160" rtl="0" eaLnBrk="1" latinLnBrk="0" hangingPunct="1">
              <a:defRPr kumimoji="1" sz="2520" kern="1200">
                <a:solidFill>
                  <a:schemeClr val="lt1"/>
                </a:solidFill>
                <a:latin typeface="+mn-lt"/>
                <a:ea typeface="+mn-ea"/>
                <a:cs typeface="+mn-cs"/>
              </a:defRPr>
            </a:lvl8pPr>
            <a:lvl9pPr marL="5120640" algn="l" defTabSz="1280160" rtl="0" eaLnBrk="1" latinLnBrk="0" hangingPunct="1">
              <a:defRPr kumimoji="1" sz="2520" kern="1200">
                <a:solidFill>
                  <a:schemeClr val="lt1"/>
                </a:solidFill>
                <a:latin typeface="+mn-lt"/>
                <a:ea typeface="+mn-ea"/>
                <a:cs typeface="+mn-cs"/>
              </a:defRPr>
            </a:lvl9pPr>
          </a:lstStyle>
          <a:p>
            <a:pPr algn="ctr">
              <a:defRPr/>
            </a:pPr>
            <a:r>
              <a:rPr lang="ja-JP" altLang="en-US" sz="1200" b="1">
                <a:solidFill>
                  <a:prstClr val="white"/>
                </a:solidFill>
                <a:latin typeface="メイリオ" panose="020B0604030504040204" pitchFamily="50" charset="-128"/>
                <a:ea typeface="メイリオ" panose="020B0604030504040204" pitchFamily="50" charset="-128"/>
                <a:cs typeface="メイリオ" panose="020B0604030504040204" pitchFamily="50" charset="-128"/>
              </a:rPr>
              <a:t>大雨警報</a:t>
            </a:r>
            <a:endParaRPr lang="en-US" altLang="ja-JP" sz="1200" b="1">
              <a:solidFill>
                <a:prstClr val="white"/>
              </a:solidFill>
              <a:latin typeface="メイリオ" panose="020B0604030504040204" pitchFamily="50" charset="-128"/>
              <a:ea typeface="メイリオ" panose="020B0604030504040204" pitchFamily="50" charset="-128"/>
              <a:cs typeface="メイリオ" panose="020B0604030504040204" pitchFamily="50" charset="-128"/>
            </a:endParaRPr>
          </a:p>
          <a:p>
            <a:pPr algn="ctr">
              <a:defRPr/>
            </a:pPr>
            <a:r>
              <a:rPr lang="ja-JP" altLang="en-US" sz="1200" b="1">
                <a:solidFill>
                  <a:prstClr val="white"/>
                </a:solidFill>
                <a:latin typeface="メイリオ" panose="020B0604030504040204" pitchFamily="50" charset="-128"/>
                <a:ea typeface="メイリオ" panose="020B0604030504040204" pitchFamily="50" charset="-128"/>
                <a:cs typeface="メイリオ" panose="020B0604030504040204" pitchFamily="50" charset="-128"/>
              </a:rPr>
              <a:t>洪水警報</a:t>
            </a:r>
            <a:endParaRPr lang="en-US" altLang="ja-JP" sz="1200" b="1">
              <a:solidFill>
                <a:prstClr val="white"/>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sp macro="" textlink="">
        <xdr:nvSpPr>
          <xdr:cNvPr id="122" name="正方形/長方形 121"/>
          <xdr:cNvSpPr/>
        </xdr:nvSpPr>
        <xdr:spPr>
          <a:xfrm>
            <a:off x="0" y="14320410"/>
            <a:ext cx="1964317" cy="408658"/>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14" name="直線矢印コネクタ 113">
            <a:extLst>
              <a:ext uri="{FF2B5EF4-FFF2-40B4-BE49-F238E27FC236}">
                <a16:creationId xmlns:a16="http://schemas.microsoft.com/office/drawing/2014/main" id="{6DA78E10-D81B-4A16-B2E4-8352B2F3DA45}"/>
              </a:ext>
            </a:extLst>
          </xdr:cNvPr>
          <xdr:cNvCxnSpPr/>
        </xdr:nvCxnSpPr>
        <xdr:spPr bwMode="auto">
          <a:xfrm flipH="1">
            <a:off x="1102313" y="14777490"/>
            <a:ext cx="18178" cy="2055604"/>
          </a:xfrm>
          <a:prstGeom prst="straightConnector1">
            <a:avLst/>
          </a:prstGeom>
          <a:ln w="38100">
            <a:solidFill>
              <a:schemeClr val="bg1">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15" name="直線矢印コネクタ 114">
            <a:extLst>
              <a:ext uri="{FF2B5EF4-FFF2-40B4-BE49-F238E27FC236}">
                <a16:creationId xmlns:a16="http://schemas.microsoft.com/office/drawing/2014/main" id="{6DA78E10-D81B-4A16-B2E4-8352B2F3DA45}"/>
              </a:ext>
            </a:extLst>
          </xdr:cNvPr>
          <xdr:cNvCxnSpPr/>
        </xdr:nvCxnSpPr>
        <xdr:spPr bwMode="auto">
          <a:xfrm>
            <a:off x="1074647" y="18005961"/>
            <a:ext cx="0" cy="503286"/>
          </a:xfrm>
          <a:prstGeom prst="straightConnector1">
            <a:avLst/>
          </a:prstGeom>
          <a:ln w="38100">
            <a:solidFill>
              <a:schemeClr val="bg1">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4" name="正方形/長方形 123">
            <a:extLst>
              <a:ext uri="{FF2B5EF4-FFF2-40B4-BE49-F238E27FC236}">
                <a16:creationId xmlns:a16="http://schemas.microsoft.com/office/drawing/2014/main" id="{DE986F62-7825-43CA-AD52-372FE234D85B}"/>
              </a:ext>
            </a:extLst>
          </xdr:cNvPr>
          <xdr:cNvSpPr/>
        </xdr:nvSpPr>
        <xdr:spPr bwMode="auto">
          <a:xfrm>
            <a:off x="3791709" y="13393348"/>
            <a:ext cx="1039774" cy="491121"/>
          </a:xfrm>
          <a:prstGeom prst="rect">
            <a:avLst/>
          </a:prstGeom>
          <a:solidFill>
            <a:schemeClr val="accent4"/>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anchor="ctr">
            <a:noAutofit/>
          </a:bodyPr>
          <a:lstStyle>
            <a:defPPr>
              <a:defRPr lang="ja-JP"/>
            </a:defPPr>
            <a:lvl1pPr marL="0" algn="l" defTabSz="1280160" rtl="0" eaLnBrk="1" latinLnBrk="0" hangingPunct="1">
              <a:defRPr kumimoji="1" sz="2520" kern="1200">
                <a:solidFill>
                  <a:schemeClr val="lt1"/>
                </a:solidFill>
                <a:latin typeface="+mn-lt"/>
                <a:ea typeface="+mn-ea"/>
                <a:cs typeface="+mn-cs"/>
              </a:defRPr>
            </a:lvl1pPr>
            <a:lvl2pPr marL="640080" algn="l" defTabSz="1280160" rtl="0" eaLnBrk="1" latinLnBrk="0" hangingPunct="1">
              <a:defRPr kumimoji="1" sz="2520" kern="1200">
                <a:solidFill>
                  <a:schemeClr val="lt1"/>
                </a:solidFill>
                <a:latin typeface="+mn-lt"/>
                <a:ea typeface="+mn-ea"/>
                <a:cs typeface="+mn-cs"/>
              </a:defRPr>
            </a:lvl2pPr>
            <a:lvl3pPr marL="1280160" algn="l" defTabSz="1280160" rtl="0" eaLnBrk="1" latinLnBrk="0" hangingPunct="1">
              <a:defRPr kumimoji="1" sz="2520" kern="1200">
                <a:solidFill>
                  <a:schemeClr val="lt1"/>
                </a:solidFill>
                <a:latin typeface="+mn-lt"/>
                <a:ea typeface="+mn-ea"/>
                <a:cs typeface="+mn-cs"/>
              </a:defRPr>
            </a:lvl3pPr>
            <a:lvl4pPr marL="1920240" algn="l" defTabSz="1280160" rtl="0" eaLnBrk="1" latinLnBrk="0" hangingPunct="1">
              <a:defRPr kumimoji="1" sz="2520" kern="1200">
                <a:solidFill>
                  <a:schemeClr val="lt1"/>
                </a:solidFill>
                <a:latin typeface="+mn-lt"/>
                <a:ea typeface="+mn-ea"/>
                <a:cs typeface="+mn-cs"/>
              </a:defRPr>
            </a:lvl4pPr>
            <a:lvl5pPr marL="2560320" algn="l" defTabSz="1280160" rtl="0" eaLnBrk="1" latinLnBrk="0" hangingPunct="1">
              <a:defRPr kumimoji="1" sz="2520" kern="1200">
                <a:solidFill>
                  <a:schemeClr val="lt1"/>
                </a:solidFill>
                <a:latin typeface="+mn-lt"/>
                <a:ea typeface="+mn-ea"/>
                <a:cs typeface="+mn-cs"/>
              </a:defRPr>
            </a:lvl5pPr>
            <a:lvl6pPr marL="3200400" algn="l" defTabSz="1280160" rtl="0" eaLnBrk="1" latinLnBrk="0" hangingPunct="1">
              <a:defRPr kumimoji="1" sz="2520" kern="1200">
                <a:solidFill>
                  <a:schemeClr val="lt1"/>
                </a:solidFill>
                <a:latin typeface="+mn-lt"/>
                <a:ea typeface="+mn-ea"/>
                <a:cs typeface="+mn-cs"/>
              </a:defRPr>
            </a:lvl6pPr>
            <a:lvl7pPr marL="3840480" algn="l" defTabSz="1280160" rtl="0" eaLnBrk="1" latinLnBrk="0" hangingPunct="1">
              <a:defRPr kumimoji="1" sz="2520" kern="1200">
                <a:solidFill>
                  <a:schemeClr val="lt1"/>
                </a:solidFill>
                <a:latin typeface="+mn-lt"/>
                <a:ea typeface="+mn-ea"/>
                <a:cs typeface="+mn-cs"/>
              </a:defRPr>
            </a:lvl7pPr>
            <a:lvl8pPr marL="4480560" algn="l" defTabSz="1280160" rtl="0" eaLnBrk="1" latinLnBrk="0" hangingPunct="1">
              <a:defRPr kumimoji="1" sz="2520" kern="1200">
                <a:solidFill>
                  <a:schemeClr val="lt1"/>
                </a:solidFill>
                <a:latin typeface="+mn-lt"/>
                <a:ea typeface="+mn-ea"/>
                <a:cs typeface="+mn-cs"/>
              </a:defRPr>
            </a:lvl8pPr>
            <a:lvl9pPr marL="5120640" algn="l" defTabSz="1280160" rtl="0" eaLnBrk="1" latinLnBrk="0" hangingPunct="1">
              <a:defRPr kumimoji="1" sz="2520" kern="1200">
                <a:solidFill>
                  <a:schemeClr val="lt1"/>
                </a:solidFill>
                <a:latin typeface="+mn-lt"/>
                <a:ea typeface="+mn-ea"/>
                <a:cs typeface="+mn-cs"/>
              </a:defRPr>
            </a:lvl9pPr>
          </a:lstStyle>
          <a:p>
            <a:pPr algn="ctr">
              <a:defRPr/>
            </a:pPr>
            <a:r>
              <a:rPr lang="ja-JP" altLang="en-US" sz="1100">
                <a:solidFill>
                  <a:schemeClr val="tx1"/>
                </a:solidFill>
                <a:latin typeface="Meiryo UI" panose="020B0604030504040204" pitchFamily="50" charset="-128"/>
                <a:ea typeface="Meiryo UI" panose="020B0604030504040204" pitchFamily="50" charset="-128"/>
                <a:cs typeface="Meiryo UI" panose="020B0604030504040204" pitchFamily="50" charset="-128"/>
              </a:rPr>
              <a:t>洪水予報</a:t>
            </a:r>
            <a:endParaRPr lang="en-US" altLang="ja-JP" sz="11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algn="ctr">
              <a:defRPr/>
            </a:pPr>
            <a:r>
              <a:rPr lang="ja-JP" altLang="en-US" sz="1100">
                <a:solidFill>
                  <a:schemeClr val="tx1"/>
                </a:solidFill>
                <a:latin typeface="Meiryo UI" panose="020B0604030504040204" pitchFamily="50" charset="-128"/>
                <a:ea typeface="Meiryo UI" panose="020B0604030504040204" pitchFamily="50" charset="-128"/>
                <a:cs typeface="Meiryo UI" panose="020B0604030504040204" pitchFamily="50" charset="-128"/>
              </a:rPr>
              <a:t>氾濫注意情報</a:t>
            </a:r>
          </a:p>
        </xdr:txBody>
      </xdr:sp>
      <xdr:sp macro="" textlink="">
        <xdr:nvSpPr>
          <xdr:cNvPr id="112" name="テキスト ボックス 103">
            <a:extLst>
              <a:ext uri="{FF2B5EF4-FFF2-40B4-BE49-F238E27FC236}">
                <a16:creationId xmlns:a16="http://schemas.microsoft.com/office/drawing/2014/main" id="{AF29BD97-34EF-427C-B19B-51CE9AFCCBBD}"/>
              </a:ext>
            </a:extLst>
          </xdr:cNvPr>
          <xdr:cNvSpPr txBox="1"/>
        </xdr:nvSpPr>
        <xdr:spPr>
          <a:xfrm>
            <a:off x="6196926" y="17433923"/>
            <a:ext cx="1224036" cy="382940"/>
          </a:xfrm>
          <a:prstGeom prst="roundRect">
            <a:avLst/>
          </a:prstGeom>
          <a:solidFill>
            <a:srgbClr val="FF0000"/>
          </a:solidFill>
          <a:ln w="25400">
            <a:noFill/>
          </a:ln>
        </xdr:spPr>
        <xdr:txBody>
          <a:bodyPr wrap="square" lIns="0" tIns="0" rIns="0" bIns="0" anchor="ctr" anchorCtr="0">
            <a:noAutofit/>
          </a:bodyPr>
          <a:lstStyle>
            <a:defPPr>
              <a:defRPr lang="ja-JP"/>
            </a:defPPr>
            <a:lvl1pPr marL="0" algn="l" defTabSz="1280160" rtl="0" eaLnBrk="1" latinLnBrk="0" hangingPunct="1">
              <a:defRPr kumimoji="1" sz="2520" kern="1200">
                <a:solidFill>
                  <a:schemeClr val="tx1"/>
                </a:solidFill>
                <a:latin typeface="+mn-lt"/>
                <a:ea typeface="+mn-ea"/>
                <a:cs typeface="+mn-cs"/>
              </a:defRPr>
            </a:lvl1pPr>
            <a:lvl2pPr marL="640080" algn="l" defTabSz="1280160" rtl="0" eaLnBrk="1" latinLnBrk="0" hangingPunct="1">
              <a:defRPr kumimoji="1" sz="2520" kern="1200">
                <a:solidFill>
                  <a:schemeClr val="tx1"/>
                </a:solidFill>
                <a:latin typeface="+mn-lt"/>
                <a:ea typeface="+mn-ea"/>
                <a:cs typeface="+mn-cs"/>
              </a:defRPr>
            </a:lvl2pPr>
            <a:lvl3pPr marL="1280160" algn="l" defTabSz="1280160" rtl="0" eaLnBrk="1" latinLnBrk="0" hangingPunct="1">
              <a:defRPr kumimoji="1" sz="2520" kern="1200">
                <a:solidFill>
                  <a:schemeClr val="tx1"/>
                </a:solidFill>
                <a:latin typeface="+mn-lt"/>
                <a:ea typeface="+mn-ea"/>
                <a:cs typeface="+mn-cs"/>
              </a:defRPr>
            </a:lvl3pPr>
            <a:lvl4pPr marL="1920240" algn="l" defTabSz="1280160" rtl="0" eaLnBrk="1" latinLnBrk="0" hangingPunct="1">
              <a:defRPr kumimoji="1" sz="2520" kern="1200">
                <a:solidFill>
                  <a:schemeClr val="tx1"/>
                </a:solidFill>
                <a:latin typeface="+mn-lt"/>
                <a:ea typeface="+mn-ea"/>
                <a:cs typeface="+mn-cs"/>
              </a:defRPr>
            </a:lvl4pPr>
            <a:lvl5pPr marL="2560320" algn="l" defTabSz="1280160" rtl="0" eaLnBrk="1" latinLnBrk="0" hangingPunct="1">
              <a:defRPr kumimoji="1" sz="2520" kern="1200">
                <a:solidFill>
                  <a:schemeClr val="tx1"/>
                </a:solidFill>
                <a:latin typeface="+mn-lt"/>
                <a:ea typeface="+mn-ea"/>
                <a:cs typeface="+mn-cs"/>
              </a:defRPr>
            </a:lvl5pPr>
            <a:lvl6pPr marL="3200400" algn="l" defTabSz="1280160" rtl="0" eaLnBrk="1" latinLnBrk="0" hangingPunct="1">
              <a:defRPr kumimoji="1" sz="2520" kern="1200">
                <a:solidFill>
                  <a:schemeClr val="tx1"/>
                </a:solidFill>
                <a:latin typeface="+mn-lt"/>
                <a:ea typeface="+mn-ea"/>
                <a:cs typeface="+mn-cs"/>
              </a:defRPr>
            </a:lvl6pPr>
            <a:lvl7pPr marL="3840480" algn="l" defTabSz="1280160" rtl="0" eaLnBrk="1" latinLnBrk="0" hangingPunct="1">
              <a:defRPr kumimoji="1" sz="2520" kern="1200">
                <a:solidFill>
                  <a:schemeClr val="tx1"/>
                </a:solidFill>
                <a:latin typeface="+mn-lt"/>
                <a:ea typeface="+mn-ea"/>
                <a:cs typeface="+mn-cs"/>
              </a:defRPr>
            </a:lvl7pPr>
            <a:lvl8pPr marL="4480560" algn="l" defTabSz="1280160" rtl="0" eaLnBrk="1" latinLnBrk="0" hangingPunct="1">
              <a:defRPr kumimoji="1" sz="2520" kern="1200">
                <a:solidFill>
                  <a:schemeClr val="tx1"/>
                </a:solidFill>
                <a:latin typeface="+mn-lt"/>
                <a:ea typeface="+mn-ea"/>
                <a:cs typeface="+mn-cs"/>
              </a:defRPr>
            </a:lvl8pPr>
            <a:lvl9pPr marL="5120640" algn="l" defTabSz="1280160" rtl="0" eaLnBrk="1" latinLnBrk="0" hangingPunct="1">
              <a:defRPr kumimoji="1" sz="2520" kern="1200">
                <a:solidFill>
                  <a:schemeClr val="tx1"/>
                </a:solidFill>
                <a:latin typeface="+mn-lt"/>
                <a:ea typeface="+mn-ea"/>
                <a:cs typeface="+mn-cs"/>
              </a:defRPr>
            </a:lvl9pPr>
          </a:lstStyle>
          <a:p>
            <a:pPr algn="ctr">
              <a:defRPr/>
            </a:pPr>
            <a:r>
              <a:rPr lang="ja-JP" altLang="en-US" sz="1200">
                <a:solidFill>
                  <a:prstClr val="white"/>
                </a:solidFill>
                <a:latin typeface="Meiryo UI" panose="020B0604030504040204" pitchFamily="50" charset="-128"/>
                <a:ea typeface="Meiryo UI" panose="020B0604030504040204" pitchFamily="50" charset="-128"/>
                <a:cs typeface="Meiryo UI" panose="020B0604030504040204" pitchFamily="50" charset="-128"/>
              </a:rPr>
              <a:t>高齢者等避難</a:t>
            </a:r>
          </a:p>
        </xdr:txBody>
      </xdr:sp>
    </xdr:grpSp>
    <xdr:clientData/>
  </xdr:twoCellAnchor>
  <xdr:twoCellAnchor>
    <xdr:from>
      <xdr:col>5</xdr:col>
      <xdr:colOff>340179</xdr:colOff>
      <xdr:row>77</xdr:row>
      <xdr:rowOff>131884</xdr:rowOff>
    </xdr:from>
    <xdr:to>
      <xdr:col>7</xdr:col>
      <xdr:colOff>2246</xdr:colOff>
      <xdr:row>80</xdr:row>
      <xdr:rowOff>118275</xdr:rowOff>
    </xdr:to>
    <xdr:sp macro="" textlink="">
      <xdr:nvSpPr>
        <xdr:cNvPr id="110" name="正方形/長方形 109">
          <a:extLst>
            <a:ext uri="{FF2B5EF4-FFF2-40B4-BE49-F238E27FC236}">
              <a16:creationId xmlns:a16="http://schemas.microsoft.com/office/drawing/2014/main" id="{DE986F62-7825-43CA-AD52-372FE234D85B}"/>
            </a:ext>
          </a:extLst>
        </xdr:cNvPr>
        <xdr:cNvSpPr/>
      </xdr:nvSpPr>
      <xdr:spPr bwMode="auto">
        <a:xfrm>
          <a:off x="3783833" y="18690980"/>
          <a:ext cx="1039528" cy="579872"/>
        </a:xfrm>
        <a:prstGeom prst="rect">
          <a:avLst/>
        </a:prstGeom>
        <a:solidFill>
          <a:srgbClr val="FF0000"/>
        </a:solidFill>
        <a:ln w="25400">
          <a:no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anchor="ctr">
          <a:noAutofit/>
        </a:bodyPr>
        <a:lstStyle>
          <a:defPPr>
            <a:defRPr lang="ja-JP"/>
          </a:defPPr>
          <a:lvl1pPr marL="0" algn="l" defTabSz="1280160" rtl="0" eaLnBrk="1" latinLnBrk="0" hangingPunct="1">
            <a:defRPr kumimoji="1" sz="2520" kern="1200">
              <a:solidFill>
                <a:schemeClr val="lt1"/>
              </a:solidFill>
              <a:latin typeface="+mn-lt"/>
              <a:ea typeface="+mn-ea"/>
              <a:cs typeface="+mn-cs"/>
            </a:defRPr>
          </a:lvl1pPr>
          <a:lvl2pPr marL="640080" algn="l" defTabSz="1280160" rtl="0" eaLnBrk="1" latinLnBrk="0" hangingPunct="1">
            <a:defRPr kumimoji="1" sz="2520" kern="1200">
              <a:solidFill>
                <a:schemeClr val="lt1"/>
              </a:solidFill>
              <a:latin typeface="+mn-lt"/>
              <a:ea typeface="+mn-ea"/>
              <a:cs typeface="+mn-cs"/>
            </a:defRPr>
          </a:lvl2pPr>
          <a:lvl3pPr marL="1280160" algn="l" defTabSz="1280160" rtl="0" eaLnBrk="1" latinLnBrk="0" hangingPunct="1">
            <a:defRPr kumimoji="1" sz="2520" kern="1200">
              <a:solidFill>
                <a:schemeClr val="lt1"/>
              </a:solidFill>
              <a:latin typeface="+mn-lt"/>
              <a:ea typeface="+mn-ea"/>
              <a:cs typeface="+mn-cs"/>
            </a:defRPr>
          </a:lvl3pPr>
          <a:lvl4pPr marL="1920240" algn="l" defTabSz="1280160" rtl="0" eaLnBrk="1" latinLnBrk="0" hangingPunct="1">
            <a:defRPr kumimoji="1" sz="2520" kern="1200">
              <a:solidFill>
                <a:schemeClr val="lt1"/>
              </a:solidFill>
              <a:latin typeface="+mn-lt"/>
              <a:ea typeface="+mn-ea"/>
              <a:cs typeface="+mn-cs"/>
            </a:defRPr>
          </a:lvl4pPr>
          <a:lvl5pPr marL="2560320" algn="l" defTabSz="1280160" rtl="0" eaLnBrk="1" latinLnBrk="0" hangingPunct="1">
            <a:defRPr kumimoji="1" sz="2520" kern="1200">
              <a:solidFill>
                <a:schemeClr val="lt1"/>
              </a:solidFill>
              <a:latin typeface="+mn-lt"/>
              <a:ea typeface="+mn-ea"/>
              <a:cs typeface="+mn-cs"/>
            </a:defRPr>
          </a:lvl5pPr>
          <a:lvl6pPr marL="3200400" algn="l" defTabSz="1280160" rtl="0" eaLnBrk="1" latinLnBrk="0" hangingPunct="1">
            <a:defRPr kumimoji="1" sz="2520" kern="1200">
              <a:solidFill>
                <a:schemeClr val="lt1"/>
              </a:solidFill>
              <a:latin typeface="+mn-lt"/>
              <a:ea typeface="+mn-ea"/>
              <a:cs typeface="+mn-cs"/>
            </a:defRPr>
          </a:lvl6pPr>
          <a:lvl7pPr marL="3840480" algn="l" defTabSz="1280160" rtl="0" eaLnBrk="1" latinLnBrk="0" hangingPunct="1">
            <a:defRPr kumimoji="1" sz="2520" kern="1200">
              <a:solidFill>
                <a:schemeClr val="lt1"/>
              </a:solidFill>
              <a:latin typeface="+mn-lt"/>
              <a:ea typeface="+mn-ea"/>
              <a:cs typeface="+mn-cs"/>
            </a:defRPr>
          </a:lvl7pPr>
          <a:lvl8pPr marL="4480560" algn="l" defTabSz="1280160" rtl="0" eaLnBrk="1" latinLnBrk="0" hangingPunct="1">
            <a:defRPr kumimoji="1" sz="2520" kern="1200">
              <a:solidFill>
                <a:schemeClr val="lt1"/>
              </a:solidFill>
              <a:latin typeface="+mn-lt"/>
              <a:ea typeface="+mn-ea"/>
              <a:cs typeface="+mn-cs"/>
            </a:defRPr>
          </a:lvl8pPr>
          <a:lvl9pPr marL="5120640" algn="l" defTabSz="1280160" rtl="0" eaLnBrk="1" latinLnBrk="0" hangingPunct="1">
            <a:defRPr kumimoji="1" sz="2520" kern="1200">
              <a:solidFill>
                <a:schemeClr val="lt1"/>
              </a:solidFill>
              <a:latin typeface="+mn-lt"/>
              <a:ea typeface="+mn-ea"/>
              <a:cs typeface="+mn-cs"/>
            </a:defRPr>
          </a:lvl9pPr>
        </a:lstStyle>
        <a:p>
          <a:pPr algn="ctr">
            <a:defRPr/>
          </a:pPr>
          <a:r>
            <a:rPr lang="zh-TW" altLang="en-US" sz="1100">
              <a:solidFill>
                <a:schemeClr val="bg1"/>
              </a:solidFill>
              <a:latin typeface="Meiryo UI" panose="020B0604030504040204" pitchFamily="50" charset="-128"/>
              <a:ea typeface="Meiryo UI" panose="020B0604030504040204" pitchFamily="50" charset="-128"/>
              <a:cs typeface="Meiryo UI" panose="020B0604030504040204" pitchFamily="50" charset="-128"/>
            </a:rPr>
            <a:t>氾濫</a:t>
          </a:r>
          <a:r>
            <a:rPr lang="ja-JP" altLang="en-US" sz="1100">
              <a:solidFill>
                <a:schemeClr val="bg1"/>
              </a:solidFill>
              <a:latin typeface="Meiryo UI" panose="020B0604030504040204" pitchFamily="50" charset="-128"/>
              <a:ea typeface="Meiryo UI" panose="020B0604030504040204" pitchFamily="50" charset="-128"/>
              <a:cs typeface="Meiryo UI" panose="020B0604030504040204" pitchFamily="50" charset="-128"/>
            </a:rPr>
            <a:t>危険水位</a:t>
          </a:r>
          <a:endParaRPr lang="en-US" altLang="ja-JP" sz="110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ctr">
            <a:defRPr/>
          </a:pPr>
          <a:r>
            <a:rPr lang="ja-JP" altLang="en-US" sz="1100">
              <a:solidFill>
                <a:schemeClr val="bg1"/>
              </a:solidFill>
              <a:latin typeface="Meiryo UI" panose="020B0604030504040204" pitchFamily="50" charset="-128"/>
              <a:ea typeface="Meiryo UI" panose="020B0604030504040204" pitchFamily="50" charset="-128"/>
              <a:cs typeface="Meiryo UI" panose="020B0604030504040204" pitchFamily="50" charset="-128"/>
            </a:rPr>
            <a:t>到達</a:t>
          </a:r>
          <a:r>
            <a:rPr lang="zh-TW" altLang="en-US" sz="1100">
              <a:solidFill>
                <a:schemeClr val="bg1"/>
              </a:solidFill>
              <a:latin typeface="Meiryo UI" panose="020B0604030504040204" pitchFamily="50" charset="-128"/>
              <a:ea typeface="Meiryo UI" panose="020B0604030504040204" pitchFamily="50" charset="-128"/>
              <a:cs typeface="Meiryo UI" panose="020B0604030504040204" pitchFamily="50" charset="-128"/>
            </a:rPr>
            <a:t>情報</a:t>
          </a:r>
        </a:p>
      </xdr:txBody>
    </xdr:sp>
    <xdr:clientData/>
  </xdr:twoCellAnchor>
  <xdr:twoCellAnchor>
    <xdr:from>
      <xdr:col>9</xdr:col>
      <xdr:colOff>394608</xdr:colOff>
      <xdr:row>74</xdr:row>
      <xdr:rowOff>149678</xdr:rowOff>
    </xdr:from>
    <xdr:to>
      <xdr:col>10</xdr:col>
      <xdr:colOff>816427</xdr:colOff>
      <xdr:row>80</xdr:row>
      <xdr:rowOff>55443</xdr:rowOff>
    </xdr:to>
    <xdr:sp macro="" textlink="">
      <xdr:nvSpPr>
        <xdr:cNvPr id="28" name="角丸四角形 27"/>
        <xdr:cNvSpPr/>
      </xdr:nvSpPr>
      <xdr:spPr>
        <a:xfrm>
          <a:off x="6087196" y="18336825"/>
          <a:ext cx="1295878" cy="1116000"/>
        </a:xfrm>
        <a:prstGeom prst="roundRect">
          <a:avLst/>
        </a:prstGeom>
        <a:noFill/>
        <a:ln w="571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353786</xdr:colOff>
      <xdr:row>74</xdr:row>
      <xdr:rowOff>167041</xdr:rowOff>
    </xdr:from>
    <xdr:to>
      <xdr:col>10</xdr:col>
      <xdr:colOff>843641</xdr:colOff>
      <xdr:row>77</xdr:row>
      <xdr:rowOff>139828</xdr:rowOff>
    </xdr:to>
    <xdr:sp macro="" textlink="">
      <xdr:nvSpPr>
        <xdr:cNvPr id="64" name="テキスト ボックス 63"/>
        <xdr:cNvSpPr txBox="1"/>
      </xdr:nvSpPr>
      <xdr:spPr>
        <a:xfrm>
          <a:off x="6046374" y="18354188"/>
          <a:ext cx="1363914" cy="5779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50" b="1" u="sng">
              <a:solidFill>
                <a:srgbClr val="FF0000"/>
              </a:solidFill>
              <a:latin typeface="ＤＨＰ特太ゴシック体" panose="020B0500000000000000" pitchFamily="50" charset="-128"/>
              <a:ea typeface="ＤＨＰ特太ゴシック体" panose="020B0500000000000000" pitchFamily="50" charset="-128"/>
            </a:rPr>
            <a:t>警戒レ ベル４</a:t>
          </a:r>
        </a:p>
        <a:p>
          <a:pPr algn="ctr"/>
          <a:r>
            <a:rPr kumimoji="1" lang="ja-JP" altLang="en-US" sz="1000" b="1" u="none" baseline="0">
              <a:solidFill>
                <a:srgbClr val="FF0000"/>
              </a:solidFill>
              <a:latin typeface="ＤＨＰ特太ゴシック体" panose="020B0500000000000000" pitchFamily="50" charset="-128"/>
              <a:ea typeface="ＤＨＰ特太ゴシック体" panose="020B0500000000000000" pitchFamily="50" charset="-128"/>
            </a:rPr>
            <a:t> </a:t>
          </a:r>
          <a:r>
            <a:rPr kumimoji="1" lang="en-US" altLang="ja-JP" sz="1000" b="1" u="sng">
              <a:solidFill>
                <a:srgbClr val="FF0000"/>
              </a:solidFill>
              <a:latin typeface="ＤＨＰ特太ゴシック体" panose="020B0500000000000000" pitchFamily="50" charset="-128"/>
              <a:ea typeface="ＤＨＰ特太ゴシック体" panose="020B0500000000000000" pitchFamily="50" charset="-128"/>
            </a:rPr>
            <a:t>"</a:t>
          </a:r>
          <a:r>
            <a:rPr kumimoji="1" lang="ja-JP" altLang="en-US" sz="1000" b="1" u="sng">
              <a:solidFill>
                <a:srgbClr val="FF0000"/>
              </a:solidFill>
              <a:latin typeface="ＤＨＰ特太ゴシック体" panose="020B0500000000000000" pitchFamily="50" charset="-128"/>
              <a:ea typeface="ＤＨＰ特太ゴシック体" panose="020B0500000000000000" pitchFamily="50" charset="-128"/>
            </a:rPr>
            <a:t>避 　   難</a:t>
          </a:r>
          <a:r>
            <a:rPr kumimoji="1" lang="en-US" altLang="ja-JP" sz="1000" b="1" u="sng">
              <a:solidFill>
                <a:srgbClr val="FF0000"/>
              </a:solidFill>
              <a:latin typeface="ＤＨＰ特太ゴシック体" panose="020B0500000000000000" pitchFamily="50" charset="-128"/>
              <a:ea typeface="ＤＨＰ特太ゴシック体" panose="020B0500000000000000" pitchFamily="50" charset="-128"/>
            </a:rPr>
            <a:t>"</a:t>
          </a:r>
          <a:endParaRPr kumimoji="1" lang="ja-JP" altLang="en-US" sz="1000" b="1" u="sng">
            <a:solidFill>
              <a:srgbClr val="FF0000"/>
            </a:solidFill>
            <a:latin typeface="ＤＨＰ特太ゴシック体" panose="020B0500000000000000" pitchFamily="50" charset="-128"/>
            <a:ea typeface="ＤＨＰ特太ゴシック体" panose="020B0500000000000000" pitchFamily="50" charset="-128"/>
          </a:endParaRPr>
        </a:p>
      </xdr:txBody>
    </xdr:sp>
    <xdr:clientData/>
  </xdr:twoCellAnchor>
  <xdr:twoCellAnchor>
    <xdr:from>
      <xdr:col>9</xdr:col>
      <xdr:colOff>353786</xdr:colOff>
      <xdr:row>82</xdr:row>
      <xdr:rowOff>1</xdr:rowOff>
    </xdr:from>
    <xdr:to>
      <xdr:col>10</xdr:col>
      <xdr:colOff>830035</xdr:colOff>
      <xdr:row>86</xdr:row>
      <xdr:rowOff>163287</xdr:rowOff>
    </xdr:to>
    <xdr:sp macro="" textlink="">
      <xdr:nvSpPr>
        <xdr:cNvPr id="120" name="角丸四角形 119"/>
        <xdr:cNvSpPr/>
      </xdr:nvSpPr>
      <xdr:spPr>
        <a:xfrm>
          <a:off x="6014357" y="19703144"/>
          <a:ext cx="1347107" cy="979714"/>
        </a:xfrm>
        <a:prstGeom prst="roundRect">
          <a:avLst/>
        </a:prstGeom>
        <a:noFill/>
        <a:ln w="571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244931</xdr:colOff>
      <xdr:row>81</xdr:row>
      <xdr:rowOff>163288</xdr:rowOff>
    </xdr:from>
    <xdr:to>
      <xdr:col>11</xdr:col>
      <xdr:colOff>68036</xdr:colOff>
      <xdr:row>85</xdr:row>
      <xdr:rowOff>54429</xdr:rowOff>
    </xdr:to>
    <xdr:sp macro="" textlink="">
      <xdr:nvSpPr>
        <xdr:cNvPr id="121" name="テキスト ボックス 120"/>
        <xdr:cNvSpPr txBox="1"/>
      </xdr:nvSpPr>
      <xdr:spPr>
        <a:xfrm>
          <a:off x="5905502" y="19662324"/>
          <a:ext cx="1564820" cy="707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50" b="1" u="sng">
              <a:solidFill>
                <a:srgbClr val="FF0000"/>
              </a:solidFill>
              <a:latin typeface="ＤＨＰ特太ゴシック体" panose="020B0500000000000000" pitchFamily="50" charset="-128"/>
              <a:ea typeface="ＤＨＰ特太ゴシック体" panose="020B0500000000000000" pitchFamily="50" charset="-128"/>
            </a:rPr>
            <a:t>警戒レベル５</a:t>
          </a:r>
          <a:endParaRPr kumimoji="1" lang="en-US" altLang="ja-JP" sz="1050" b="1" u="sng">
            <a:solidFill>
              <a:srgbClr val="FF0000"/>
            </a:solidFill>
            <a:latin typeface="ＤＨＰ特太ゴシック体" panose="020B0500000000000000" pitchFamily="50" charset="-128"/>
            <a:ea typeface="ＤＨＰ特太ゴシック体" panose="020B0500000000000000" pitchFamily="50" charset="-128"/>
          </a:endParaRPr>
        </a:p>
        <a:p>
          <a:pPr algn="ctr"/>
          <a:r>
            <a:rPr kumimoji="1" lang="en-US" altLang="ja-JP" sz="950" b="1" u="sng">
              <a:solidFill>
                <a:srgbClr val="FF0000"/>
              </a:solidFill>
              <a:latin typeface="ＤＨＰ特太ゴシック体" panose="020B0500000000000000" pitchFamily="50" charset="-128"/>
              <a:ea typeface="ＤＨＰ特太ゴシック体" panose="020B0500000000000000" pitchFamily="50" charset="-128"/>
            </a:rPr>
            <a:t>"</a:t>
          </a:r>
          <a:r>
            <a:rPr kumimoji="1" lang="ja-JP" altLang="en-US" sz="950" b="1" u="sng">
              <a:solidFill>
                <a:srgbClr val="FF0000"/>
              </a:solidFill>
              <a:latin typeface="ＤＨＰ特太ゴシック体" panose="020B0500000000000000" pitchFamily="50" charset="-128"/>
              <a:ea typeface="ＤＨＰ特太ゴシック体" panose="020B0500000000000000" pitchFamily="50" charset="-128"/>
            </a:rPr>
            <a:t>命を守る最善の行動</a:t>
          </a:r>
          <a:r>
            <a:rPr kumimoji="1" lang="en-US" altLang="ja-JP" sz="950" b="1" u="sng">
              <a:solidFill>
                <a:srgbClr val="FF0000"/>
              </a:solidFill>
              <a:latin typeface="ＤＨＰ特太ゴシック体" panose="020B0500000000000000" pitchFamily="50" charset="-128"/>
              <a:ea typeface="ＤＨＰ特太ゴシック体" panose="020B0500000000000000" pitchFamily="50" charset="-128"/>
            </a:rPr>
            <a:t>"</a:t>
          </a:r>
          <a:endParaRPr kumimoji="1" lang="ja-JP" altLang="en-US" sz="950" b="1" u="sng">
            <a:solidFill>
              <a:srgbClr val="FF0000"/>
            </a:solidFill>
            <a:latin typeface="ＤＨＰ特太ゴシック体" panose="020B0500000000000000" pitchFamily="50" charset="-128"/>
            <a:ea typeface="ＤＨＰ特太ゴシック体" panose="020B0500000000000000" pitchFamily="50" charset="-128"/>
          </a:endParaRPr>
        </a:p>
      </xdr:txBody>
    </xdr:sp>
    <xdr:clientData/>
  </xdr:twoCellAnchor>
  <xdr:twoCellAnchor>
    <xdr:from>
      <xdr:col>9</xdr:col>
      <xdr:colOff>353786</xdr:colOff>
      <xdr:row>50</xdr:row>
      <xdr:rowOff>108857</xdr:rowOff>
    </xdr:from>
    <xdr:to>
      <xdr:col>10</xdr:col>
      <xdr:colOff>816428</xdr:colOff>
      <xdr:row>53</xdr:row>
      <xdr:rowOff>149678</xdr:rowOff>
    </xdr:to>
    <xdr:sp macro="" textlink="">
      <xdr:nvSpPr>
        <xdr:cNvPr id="130" name="角丸四角形 129"/>
        <xdr:cNvSpPr/>
      </xdr:nvSpPr>
      <xdr:spPr>
        <a:xfrm>
          <a:off x="6014357" y="13280571"/>
          <a:ext cx="1333500" cy="653143"/>
        </a:xfrm>
        <a:prstGeom prst="roundRect">
          <a:avLst/>
        </a:prstGeom>
        <a:noFill/>
        <a:ln w="571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312965</xdr:colOff>
      <xdr:row>50</xdr:row>
      <xdr:rowOff>107673</xdr:rowOff>
    </xdr:from>
    <xdr:to>
      <xdr:col>11</xdr:col>
      <xdr:colOff>13607</xdr:colOff>
      <xdr:row>53</xdr:row>
      <xdr:rowOff>182218</xdr:rowOff>
    </xdr:to>
    <xdr:sp macro="" textlink="">
      <xdr:nvSpPr>
        <xdr:cNvPr id="132" name="テキスト ボックス 131"/>
        <xdr:cNvSpPr txBox="1"/>
      </xdr:nvSpPr>
      <xdr:spPr>
        <a:xfrm>
          <a:off x="6027965" y="13285303"/>
          <a:ext cx="1456555" cy="6708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50" b="1" u="sng">
              <a:solidFill>
                <a:srgbClr val="FF0000"/>
              </a:solidFill>
              <a:latin typeface="ＤＨＰ特太ゴシック体" panose="020B0500000000000000" pitchFamily="50" charset="-128"/>
              <a:ea typeface="ＤＨＰ特太ゴシック体" panose="020B0500000000000000" pitchFamily="50" charset="-128"/>
            </a:rPr>
            <a:t>警戒レベル２</a:t>
          </a:r>
          <a:endParaRPr kumimoji="1" lang="en-US" altLang="ja-JP" sz="1050" b="1" u="sng">
            <a:solidFill>
              <a:srgbClr val="FF0000"/>
            </a:solidFill>
            <a:latin typeface="ＤＨＰ特太ゴシック体" panose="020B0500000000000000" pitchFamily="50" charset="-128"/>
            <a:ea typeface="ＤＨＰ特太ゴシック体" panose="020B0500000000000000" pitchFamily="50" charset="-128"/>
          </a:endParaRPr>
        </a:p>
        <a:p>
          <a:pPr algn="ctr"/>
          <a:r>
            <a:rPr kumimoji="1" lang="en-US" altLang="ja-JP" sz="1100" b="1" u="sng">
              <a:solidFill>
                <a:srgbClr val="FF0000"/>
              </a:solidFill>
              <a:latin typeface="ＤＨＰ特太ゴシック体" panose="020B0500000000000000" pitchFamily="50" charset="-128"/>
              <a:ea typeface="ＤＨＰ特太ゴシック体" panose="020B0500000000000000" pitchFamily="50" charset="-128"/>
            </a:rPr>
            <a:t>"</a:t>
          </a:r>
          <a:r>
            <a:rPr kumimoji="1" lang="ja-JP" altLang="en-US" sz="1100" b="1" u="sng">
              <a:solidFill>
                <a:srgbClr val="FF0000"/>
              </a:solidFill>
              <a:latin typeface="ＤＨＰ特太ゴシック体" panose="020B0500000000000000" pitchFamily="50" charset="-128"/>
              <a:ea typeface="ＤＨＰ特太ゴシック体" panose="020B0500000000000000" pitchFamily="50" charset="-128"/>
            </a:rPr>
            <a:t>避難行動の確認</a:t>
          </a:r>
          <a:r>
            <a:rPr kumimoji="1" lang="en-US" altLang="ja-JP" sz="1100" b="1" u="sng">
              <a:solidFill>
                <a:srgbClr val="FF0000"/>
              </a:solidFill>
              <a:latin typeface="ＤＨＰ特太ゴシック体" panose="020B0500000000000000" pitchFamily="50" charset="-128"/>
              <a:ea typeface="ＤＨＰ特太ゴシック体" panose="020B0500000000000000" pitchFamily="50" charset="-128"/>
            </a:rPr>
            <a:t>"</a:t>
          </a:r>
          <a:endParaRPr kumimoji="1" lang="ja-JP" altLang="en-US" sz="1100" b="1" u="sng">
            <a:solidFill>
              <a:srgbClr val="FF0000"/>
            </a:solidFill>
            <a:latin typeface="ＤＨＰ特太ゴシック体" panose="020B0500000000000000" pitchFamily="50" charset="-128"/>
            <a:ea typeface="ＤＨＰ特太ゴシック体" panose="020B0500000000000000" pitchFamily="50" charset="-128"/>
          </a:endParaRPr>
        </a:p>
      </xdr:txBody>
    </xdr:sp>
    <xdr:clientData/>
  </xdr:twoCellAnchor>
  <xdr:twoCellAnchor>
    <xdr:from>
      <xdr:col>9</xdr:col>
      <xdr:colOff>381000</xdr:colOff>
      <xdr:row>43</xdr:row>
      <xdr:rowOff>139211</xdr:rowOff>
    </xdr:from>
    <xdr:to>
      <xdr:col>10</xdr:col>
      <xdr:colOff>830035</xdr:colOff>
      <xdr:row>46</xdr:row>
      <xdr:rowOff>136070</xdr:rowOff>
    </xdr:to>
    <xdr:sp macro="" textlink="">
      <xdr:nvSpPr>
        <xdr:cNvPr id="138" name="角丸四角形 137"/>
        <xdr:cNvSpPr/>
      </xdr:nvSpPr>
      <xdr:spPr>
        <a:xfrm>
          <a:off x="6110654" y="11972192"/>
          <a:ext cx="1328266" cy="590340"/>
        </a:xfrm>
        <a:prstGeom prst="roundRect">
          <a:avLst/>
        </a:prstGeom>
        <a:noFill/>
        <a:ln w="571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312964</xdr:colOff>
      <xdr:row>43</xdr:row>
      <xdr:rowOff>131884</xdr:rowOff>
    </xdr:from>
    <xdr:to>
      <xdr:col>11</xdr:col>
      <xdr:colOff>13606</xdr:colOff>
      <xdr:row>46</xdr:row>
      <xdr:rowOff>145678</xdr:rowOff>
    </xdr:to>
    <xdr:sp macro="" textlink="">
      <xdr:nvSpPr>
        <xdr:cNvPr id="144" name="テキスト ボックス 143"/>
        <xdr:cNvSpPr txBox="1"/>
      </xdr:nvSpPr>
      <xdr:spPr>
        <a:xfrm>
          <a:off x="6042618" y="11964865"/>
          <a:ext cx="1459103" cy="607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50" b="1" u="sng">
              <a:solidFill>
                <a:srgbClr val="FF0000"/>
              </a:solidFill>
              <a:latin typeface="ＤＨＰ特太ゴシック体" panose="020B0500000000000000" pitchFamily="50" charset="-128"/>
              <a:ea typeface="ＤＨＰ特太ゴシック体" panose="020B0500000000000000" pitchFamily="50" charset="-128"/>
            </a:rPr>
            <a:t>警戒レベル１</a:t>
          </a:r>
          <a:endParaRPr kumimoji="1" lang="en-US" altLang="ja-JP" sz="1050" b="1" u="sng">
            <a:solidFill>
              <a:srgbClr val="FF0000"/>
            </a:solidFill>
            <a:latin typeface="ＤＨＰ特太ゴシック体" panose="020B0500000000000000" pitchFamily="50" charset="-128"/>
            <a:ea typeface="ＤＨＰ特太ゴシック体" panose="020B0500000000000000" pitchFamily="50" charset="-128"/>
          </a:endParaRPr>
        </a:p>
        <a:p>
          <a:pPr algn="ctr"/>
          <a:r>
            <a:rPr kumimoji="1" lang="en-US" altLang="ja-JP" sz="1100" b="1" u="sng">
              <a:solidFill>
                <a:srgbClr val="FF0000"/>
              </a:solidFill>
              <a:latin typeface="ＤＨＰ特太ゴシック体" panose="020B0500000000000000" pitchFamily="50" charset="-128"/>
              <a:ea typeface="ＤＨＰ特太ゴシック体" panose="020B0500000000000000" pitchFamily="50" charset="-128"/>
            </a:rPr>
            <a:t>"</a:t>
          </a:r>
          <a:r>
            <a:rPr kumimoji="1" lang="ja-JP" altLang="en-US" sz="1100" b="1" u="sng">
              <a:solidFill>
                <a:srgbClr val="FF0000"/>
              </a:solidFill>
              <a:latin typeface="ＤＨＰ特太ゴシック体" panose="020B0500000000000000" pitchFamily="50" charset="-128"/>
              <a:ea typeface="ＤＨＰ特太ゴシック体" panose="020B0500000000000000" pitchFamily="50" charset="-128"/>
            </a:rPr>
            <a:t>心構えを高める</a:t>
          </a:r>
          <a:r>
            <a:rPr kumimoji="1" lang="en-US" altLang="ja-JP" sz="1100" b="1" u="sng">
              <a:solidFill>
                <a:srgbClr val="FF0000"/>
              </a:solidFill>
              <a:latin typeface="ＤＨＰ特太ゴシック体" panose="020B0500000000000000" pitchFamily="50" charset="-128"/>
              <a:ea typeface="ＤＨＰ特太ゴシック体" panose="020B0500000000000000" pitchFamily="50" charset="-128"/>
            </a:rPr>
            <a:t>"</a:t>
          </a:r>
          <a:endParaRPr kumimoji="1" lang="ja-JP" altLang="en-US" sz="1100" b="1" u="sng">
            <a:solidFill>
              <a:srgbClr val="FF0000"/>
            </a:solidFill>
            <a:latin typeface="ＤＨＰ特太ゴシック体" panose="020B0500000000000000" pitchFamily="50" charset="-128"/>
            <a:ea typeface="ＤＨＰ特太ゴシック体" panose="020B0500000000000000" pitchFamily="50" charset="-128"/>
          </a:endParaRPr>
        </a:p>
      </xdr:txBody>
    </xdr:sp>
    <xdr:clientData/>
  </xdr:twoCellAnchor>
  <xdr:twoCellAnchor>
    <xdr:from>
      <xdr:col>10</xdr:col>
      <xdr:colOff>159972</xdr:colOff>
      <xdr:row>53</xdr:row>
      <xdr:rowOff>182218</xdr:rowOff>
    </xdr:from>
    <xdr:to>
      <xdr:col>10</xdr:col>
      <xdr:colOff>163286</xdr:colOff>
      <xdr:row>67</xdr:row>
      <xdr:rowOff>40156</xdr:rowOff>
    </xdr:to>
    <xdr:cxnSp macro="">
      <xdr:nvCxnSpPr>
        <xdr:cNvPr id="145" name="直線矢印コネクタ 144">
          <a:extLst>
            <a:ext uri="{FF2B5EF4-FFF2-40B4-BE49-F238E27FC236}">
              <a16:creationId xmlns:a16="http://schemas.microsoft.com/office/drawing/2014/main" id="{6DA78E10-D81B-4A16-B2E4-8352B2F3DA45}"/>
            </a:ext>
          </a:extLst>
        </xdr:cNvPr>
        <xdr:cNvCxnSpPr>
          <a:stCxn id="132" idx="2"/>
          <a:endCxn id="49" idx="0"/>
        </xdr:cNvCxnSpPr>
      </xdr:nvCxnSpPr>
      <xdr:spPr bwMode="auto">
        <a:xfrm flipH="1">
          <a:off x="6752929" y="13956196"/>
          <a:ext cx="3314" cy="2640895"/>
        </a:xfrm>
        <a:prstGeom prst="straightConnector1">
          <a:avLst/>
        </a:prstGeom>
        <a:ln w="38100">
          <a:solidFill>
            <a:schemeClr val="bg1">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145492</xdr:colOff>
      <xdr:row>46</xdr:row>
      <xdr:rowOff>145678</xdr:rowOff>
    </xdr:from>
    <xdr:to>
      <xdr:col>10</xdr:col>
      <xdr:colOff>163285</xdr:colOff>
      <xdr:row>50</xdr:row>
      <xdr:rowOff>108857</xdr:rowOff>
    </xdr:to>
    <xdr:cxnSp macro="">
      <xdr:nvCxnSpPr>
        <xdr:cNvPr id="147" name="直線矢印コネクタ 146">
          <a:extLst>
            <a:ext uri="{FF2B5EF4-FFF2-40B4-BE49-F238E27FC236}">
              <a16:creationId xmlns:a16="http://schemas.microsoft.com/office/drawing/2014/main" id="{6DA78E10-D81B-4A16-B2E4-8352B2F3DA45}"/>
            </a:ext>
          </a:extLst>
        </xdr:cNvPr>
        <xdr:cNvCxnSpPr>
          <a:stCxn id="144" idx="2"/>
          <a:endCxn id="130" idx="0"/>
        </xdr:cNvCxnSpPr>
      </xdr:nvCxnSpPr>
      <xdr:spPr bwMode="auto">
        <a:xfrm flipH="1">
          <a:off x="6754377" y="12572140"/>
          <a:ext cx="17793" cy="754486"/>
        </a:xfrm>
        <a:prstGeom prst="straightConnector1">
          <a:avLst/>
        </a:prstGeom>
        <a:ln w="38100">
          <a:solidFill>
            <a:schemeClr val="bg1">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435429</xdr:colOff>
      <xdr:row>56</xdr:row>
      <xdr:rowOff>176892</xdr:rowOff>
    </xdr:from>
    <xdr:to>
      <xdr:col>3</xdr:col>
      <xdr:colOff>159800</xdr:colOff>
      <xdr:row>58</xdr:row>
      <xdr:rowOff>75733</xdr:rowOff>
    </xdr:to>
    <xdr:sp macro="" textlink="">
      <xdr:nvSpPr>
        <xdr:cNvPr id="117" name="テキスト ボックス 21">
          <a:extLst>
            <a:ext uri="{FF2B5EF4-FFF2-40B4-BE49-F238E27FC236}">
              <a16:creationId xmlns:a16="http://schemas.microsoft.com/office/drawing/2014/main" id="{73D5FBAB-E181-4395-858B-BE9D4FCED1EC}"/>
            </a:ext>
          </a:extLst>
        </xdr:cNvPr>
        <xdr:cNvSpPr txBox="1">
          <a:spLocks noChangeArrowheads="1"/>
        </xdr:cNvSpPr>
      </xdr:nvSpPr>
      <xdr:spPr bwMode="auto">
        <a:xfrm>
          <a:off x="1115786" y="14573249"/>
          <a:ext cx="1085085" cy="307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marL="0" algn="l" defTabSz="1280160" rtl="0" eaLnBrk="1" latinLnBrk="0" hangingPunct="1">
            <a:defRPr kumimoji="1" sz="2520" kern="1200">
              <a:solidFill>
                <a:schemeClr val="tx1"/>
              </a:solidFill>
              <a:latin typeface="+mn-lt"/>
              <a:ea typeface="+mn-ea"/>
              <a:cs typeface="+mn-cs"/>
            </a:defRPr>
          </a:lvl1pPr>
          <a:lvl2pPr marL="640080" algn="l" defTabSz="1280160" rtl="0" eaLnBrk="1" latinLnBrk="0" hangingPunct="1">
            <a:defRPr kumimoji="1" sz="2520" kern="1200">
              <a:solidFill>
                <a:schemeClr val="tx1"/>
              </a:solidFill>
              <a:latin typeface="+mn-lt"/>
              <a:ea typeface="+mn-ea"/>
              <a:cs typeface="+mn-cs"/>
            </a:defRPr>
          </a:lvl2pPr>
          <a:lvl3pPr marL="1280160" algn="l" defTabSz="1280160" rtl="0" eaLnBrk="1" latinLnBrk="0" hangingPunct="1">
            <a:defRPr kumimoji="1" sz="2520" kern="1200">
              <a:solidFill>
                <a:schemeClr val="tx1"/>
              </a:solidFill>
              <a:latin typeface="+mn-lt"/>
              <a:ea typeface="+mn-ea"/>
              <a:cs typeface="+mn-cs"/>
            </a:defRPr>
          </a:lvl3pPr>
          <a:lvl4pPr marL="1920240" algn="l" defTabSz="1280160" rtl="0" eaLnBrk="1" latinLnBrk="0" hangingPunct="1">
            <a:defRPr kumimoji="1" sz="2520" kern="1200">
              <a:solidFill>
                <a:schemeClr val="tx1"/>
              </a:solidFill>
              <a:latin typeface="+mn-lt"/>
              <a:ea typeface="+mn-ea"/>
              <a:cs typeface="+mn-cs"/>
            </a:defRPr>
          </a:lvl4pPr>
          <a:lvl5pPr marL="2560320" algn="l" defTabSz="1280160" rtl="0" eaLnBrk="1" latinLnBrk="0" hangingPunct="1">
            <a:defRPr kumimoji="1" sz="2520" kern="1200">
              <a:solidFill>
                <a:schemeClr val="tx1"/>
              </a:solidFill>
              <a:latin typeface="+mn-lt"/>
              <a:ea typeface="+mn-ea"/>
              <a:cs typeface="+mn-cs"/>
            </a:defRPr>
          </a:lvl5pPr>
          <a:lvl6pPr marL="3200400" algn="l" defTabSz="1280160" rtl="0" eaLnBrk="1" latinLnBrk="0" hangingPunct="1">
            <a:defRPr kumimoji="1" sz="2520" kern="1200">
              <a:solidFill>
                <a:schemeClr val="tx1"/>
              </a:solidFill>
              <a:latin typeface="+mn-lt"/>
              <a:ea typeface="+mn-ea"/>
              <a:cs typeface="+mn-cs"/>
            </a:defRPr>
          </a:lvl6pPr>
          <a:lvl7pPr marL="3840480" algn="l" defTabSz="1280160" rtl="0" eaLnBrk="1" latinLnBrk="0" hangingPunct="1">
            <a:defRPr kumimoji="1" sz="2520" kern="1200">
              <a:solidFill>
                <a:schemeClr val="tx1"/>
              </a:solidFill>
              <a:latin typeface="+mn-lt"/>
              <a:ea typeface="+mn-ea"/>
              <a:cs typeface="+mn-cs"/>
            </a:defRPr>
          </a:lvl7pPr>
          <a:lvl8pPr marL="4480560" algn="l" defTabSz="1280160" rtl="0" eaLnBrk="1" latinLnBrk="0" hangingPunct="1">
            <a:defRPr kumimoji="1" sz="2520" kern="1200">
              <a:solidFill>
                <a:schemeClr val="tx1"/>
              </a:solidFill>
              <a:latin typeface="+mn-lt"/>
              <a:ea typeface="+mn-ea"/>
              <a:cs typeface="+mn-cs"/>
            </a:defRPr>
          </a:lvl8pPr>
          <a:lvl9pPr marL="5120640" algn="l" defTabSz="1280160" rtl="0" eaLnBrk="1" latinLnBrk="0" hangingPunct="1">
            <a:defRPr kumimoji="1" sz="2520" kern="1200">
              <a:solidFill>
                <a:schemeClr val="tx1"/>
              </a:solidFill>
              <a:latin typeface="+mn-lt"/>
              <a:ea typeface="+mn-ea"/>
              <a:cs typeface="+mn-cs"/>
            </a:defRPr>
          </a:lvl9pPr>
        </a:lstStyle>
        <a:p>
          <a:pPr eaLnBrk="1" hangingPunct="1">
            <a:spcBef>
              <a:spcPct val="0"/>
            </a:spcBef>
            <a:buFont typeface="Arial" charset="0"/>
            <a:buNone/>
            <a:defRPr/>
          </a:pPr>
          <a:r>
            <a:rPr lang="ja-JP" altLang="en-US" sz="850">
              <a:solidFill>
                <a:prstClr val="black"/>
              </a:solidFill>
              <a:latin typeface="メイリオ" pitchFamily="50" charset="-128"/>
              <a:ea typeface="メイリオ" pitchFamily="50" charset="-128"/>
              <a:cs typeface="メイリオ" pitchFamily="50" charset="-128"/>
            </a:rPr>
            <a:t> </a:t>
          </a:r>
          <a:r>
            <a:rPr lang="ja-JP" altLang="en-US" sz="1100" b="1">
              <a:solidFill>
                <a:srgbClr val="FF0000"/>
              </a:solidFill>
              <a:latin typeface="メイリオ" pitchFamily="50" charset="-128"/>
              <a:ea typeface="メイリオ" pitchFamily="50" charset="-128"/>
              <a:cs typeface="メイリオ" pitchFamily="50" charset="-128"/>
            </a:rPr>
            <a:t>早期避難</a:t>
          </a:r>
        </a:p>
      </xdr:txBody>
    </xdr:sp>
    <xdr:clientData/>
  </xdr:twoCellAnchor>
  <xdr:twoCellAnchor>
    <xdr:from>
      <xdr:col>1</xdr:col>
      <xdr:colOff>367393</xdr:colOff>
      <xdr:row>73</xdr:row>
      <xdr:rowOff>136072</xdr:rowOff>
    </xdr:from>
    <xdr:to>
      <xdr:col>3</xdr:col>
      <xdr:colOff>91764</xdr:colOff>
      <xdr:row>75</xdr:row>
      <xdr:rowOff>34913</xdr:rowOff>
    </xdr:to>
    <xdr:sp macro="" textlink="">
      <xdr:nvSpPr>
        <xdr:cNvPr id="118" name="テキスト ボックス 21">
          <a:extLst>
            <a:ext uri="{FF2B5EF4-FFF2-40B4-BE49-F238E27FC236}">
              <a16:creationId xmlns:a16="http://schemas.microsoft.com/office/drawing/2014/main" id="{73D5FBAB-E181-4395-858B-BE9D4FCED1EC}"/>
            </a:ext>
          </a:extLst>
        </xdr:cNvPr>
        <xdr:cNvSpPr txBox="1">
          <a:spLocks noChangeArrowheads="1"/>
        </xdr:cNvSpPr>
      </xdr:nvSpPr>
      <xdr:spPr bwMode="auto">
        <a:xfrm>
          <a:off x="1047750" y="18002251"/>
          <a:ext cx="1085085" cy="307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marL="0" algn="l" defTabSz="1280160" rtl="0" eaLnBrk="1" latinLnBrk="0" hangingPunct="1">
            <a:defRPr kumimoji="1" sz="2520" kern="1200">
              <a:solidFill>
                <a:schemeClr val="tx1"/>
              </a:solidFill>
              <a:latin typeface="+mn-lt"/>
              <a:ea typeface="+mn-ea"/>
              <a:cs typeface="+mn-cs"/>
            </a:defRPr>
          </a:lvl1pPr>
          <a:lvl2pPr marL="640080" algn="l" defTabSz="1280160" rtl="0" eaLnBrk="1" latinLnBrk="0" hangingPunct="1">
            <a:defRPr kumimoji="1" sz="2520" kern="1200">
              <a:solidFill>
                <a:schemeClr val="tx1"/>
              </a:solidFill>
              <a:latin typeface="+mn-lt"/>
              <a:ea typeface="+mn-ea"/>
              <a:cs typeface="+mn-cs"/>
            </a:defRPr>
          </a:lvl2pPr>
          <a:lvl3pPr marL="1280160" algn="l" defTabSz="1280160" rtl="0" eaLnBrk="1" latinLnBrk="0" hangingPunct="1">
            <a:defRPr kumimoji="1" sz="2520" kern="1200">
              <a:solidFill>
                <a:schemeClr val="tx1"/>
              </a:solidFill>
              <a:latin typeface="+mn-lt"/>
              <a:ea typeface="+mn-ea"/>
              <a:cs typeface="+mn-cs"/>
            </a:defRPr>
          </a:lvl3pPr>
          <a:lvl4pPr marL="1920240" algn="l" defTabSz="1280160" rtl="0" eaLnBrk="1" latinLnBrk="0" hangingPunct="1">
            <a:defRPr kumimoji="1" sz="2520" kern="1200">
              <a:solidFill>
                <a:schemeClr val="tx1"/>
              </a:solidFill>
              <a:latin typeface="+mn-lt"/>
              <a:ea typeface="+mn-ea"/>
              <a:cs typeface="+mn-cs"/>
            </a:defRPr>
          </a:lvl4pPr>
          <a:lvl5pPr marL="2560320" algn="l" defTabSz="1280160" rtl="0" eaLnBrk="1" latinLnBrk="0" hangingPunct="1">
            <a:defRPr kumimoji="1" sz="2520" kern="1200">
              <a:solidFill>
                <a:schemeClr val="tx1"/>
              </a:solidFill>
              <a:latin typeface="+mn-lt"/>
              <a:ea typeface="+mn-ea"/>
              <a:cs typeface="+mn-cs"/>
            </a:defRPr>
          </a:lvl5pPr>
          <a:lvl6pPr marL="3200400" algn="l" defTabSz="1280160" rtl="0" eaLnBrk="1" latinLnBrk="0" hangingPunct="1">
            <a:defRPr kumimoji="1" sz="2520" kern="1200">
              <a:solidFill>
                <a:schemeClr val="tx1"/>
              </a:solidFill>
              <a:latin typeface="+mn-lt"/>
              <a:ea typeface="+mn-ea"/>
              <a:cs typeface="+mn-cs"/>
            </a:defRPr>
          </a:lvl6pPr>
          <a:lvl7pPr marL="3840480" algn="l" defTabSz="1280160" rtl="0" eaLnBrk="1" latinLnBrk="0" hangingPunct="1">
            <a:defRPr kumimoji="1" sz="2520" kern="1200">
              <a:solidFill>
                <a:schemeClr val="tx1"/>
              </a:solidFill>
              <a:latin typeface="+mn-lt"/>
              <a:ea typeface="+mn-ea"/>
              <a:cs typeface="+mn-cs"/>
            </a:defRPr>
          </a:lvl7pPr>
          <a:lvl8pPr marL="4480560" algn="l" defTabSz="1280160" rtl="0" eaLnBrk="1" latinLnBrk="0" hangingPunct="1">
            <a:defRPr kumimoji="1" sz="2520" kern="1200">
              <a:solidFill>
                <a:schemeClr val="tx1"/>
              </a:solidFill>
              <a:latin typeface="+mn-lt"/>
              <a:ea typeface="+mn-ea"/>
              <a:cs typeface="+mn-cs"/>
            </a:defRPr>
          </a:lvl8pPr>
          <a:lvl9pPr marL="5120640" algn="l" defTabSz="1280160" rtl="0" eaLnBrk="1" latinLnBrk="0" hangingPunct="1">
            <a:defRPr kumimoji="1" sz="2520" kern="1200">
              <a:solidFill>
                <a:schemeClr val="tx1"/>
              </a:solidFill>
              <a:latin typeface="+mn-lt"/>
              <a:ea typeface="+mn-ea"/>
              <a:cs typeface="+mn-cs"/>
            </a:defRPr>
          </a:lvl9pPr>
        </a:lstStyle>
        <a:p>
          <a:pPr eaLnBrk="1" hangingPunct="1">
            <a:spcBef>
              <a:spcPct val="0"/>
            </a:spcBef>
            <a:buFont typeface="Arial" charset="0"/>
            <a:buNone/>
            <a:defRPr/>
          </a:pPr>
          <a:r>
            <a:rPr lang="ja-JP" altLang="en-US" sz="850">
              <a:solidFill>
                <a:prstClr val="black"/>
              </a:solidFill>
              <a:latin typeface="メイリオ" pitchFamily="50" charset="-128"/>
              <a:ea typeface="メイリオ" pitchFamily="50" charset="-128"/>
              <a:cs typeface="メイリオ" pitchFamily="50" charset="-128"/>
            </a:rPr>
            <a:t> </a:t>
          </a:r>
          <a:r>
            <a:rPr lang="ja-JP" altLang="en-US" sz="1100" b="1" baseline="0">
              <a:solidFill>
                <a:srgbClr val="FF0000"/>
              </a:solidFill>
              <a:latin typeface="メイリオ" pitchFamily="50" charset="-128"/>
              <a:ea typeface="メイリオ" pitchFamily="50" charset="-128"/>
              <a:cs typeface="メイリオ" pitchFamily="50" charset="-128"/>
            </a:rPr>
            <a:t> </a:t>
          </a:r>
          <a:r>
            <a:rPr lang="ja-JP" altLang="en-US" sz="1100" b="1">
              <a:solidFill>
                <a:srgbClr val="FF0000"/>
              </a:solidFill>
              <a:latin typeface="メイリオ" pitchFamily="50" charset="-128"/>
              <a:ea typeface="メイリオ" pitchFamily="50" charset="-128"/>
              <a:cs typeface="メイリオ" pitchFamily="50" charset="-128"/>
            </a:rPr>
            <a:t>避　　難</a:t>
          </a:r>
        </a:p>
      </xdr:txBody>
    </xdr:sp>
    <xdr:clientData/>
  </xdr:twoCellAnchor>
  <xdr:twoCellAnchor>
    <xdr:from>
      <xdr:col>1</xdr:col>
      <xdr:colOff>367393</xdr:colOff>
      <xdr:row>80</xdr:row>
      <xdr:rowOff>149678</xdr:rowOff>
    </xdr:from>
    <xdr:to>
      <xdr:col>3</xdr:col>
      <xdr:colOff>91764</xdr:colOff>
      <xdr:row>82</xdr:row>
      <xdr:rowOff>48519</xdr:rowOff>
    </xdr:to>
    <xdr:sp macro="" textlink="">
      <xdr:nvSpPr>
        <xdr:cNvPr id="119" name="テキスト ボックス 21">
          <a:extLst>
            <a:ext uri="{FF2B5EF4-FFF2-40B4-BE49-F238E27FC236}">
              <a16:creationId xmlns:a16="http://schemas.microsoft.com/office/drawing/2014/main" id="{73D5FBAB-E181-4395-858B-BE9D4FCED1EC}"/>
            </a:ext>
          </a:extLst>
        </xdr:cNvPr>
        <xdr:cNvSpPr txBox="1">
          <a:spLocks noChangeArrowheads="1"/>
        </xdr:cNvSpPr>
      </xdr:nvSpPr>
      <xdr:spPr bwMode="auto">
        <a:xfrm>
          <a:off x="1047750" y="19444607"/>
          <a:ext cx="1085085" cy="3070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noAutofit/>
        </a:bodyPr>
        <a:lstStyle>
          <a:defPPr>
            <a:defRPr lang="ja-JP"/>
          </a:defPPr>
          <a:lvl1pPr marL="0" algn="l" defTabSz="1280160" rtl="0" eaLnBrk="1" latinLnBrk="0" hangingPunct="1">
            <a:defRPr kumimoji="1" sz="2520" kern="1200">
              <a:solidFill>
                <a:schemeClr val="tx1"/>
              </a:solidFill>
              <a:latin typeface="+mn-lt"/>
              <a:ea typeface="+mn-ea"/>
              <a:cs typeface="+mn-cs"/>
            </a:defRPr>
          </a:lvl1pPr>
          <a:lvl2pPr marL="640080" algn="l" defTabSz="1280160" rtl="0" eaLnBrk="1" latinLnBrk="0" hangingPunct="1">
            <a:defRPr kumimoji="1" sz="2520" kern="1200">
              <a:solidFill>
                <a:schemeClr val="tx1"/>
              </a:solidFill>
              <a:latin typeface="+mn-lt"/>
              <a:ea typeface="+mn-ea"/>
              <a:cs typeface="+mn-cs"/>
            </a:defRPr>
          </a:lvl2pPr>
          <a:lvl3pPr marL="1280160" algn="l" defTabSz="1280160" rtl="0" eaLnBrk="1" latinLnBrk="0" hangingPunct="1">
            <a:defRPr kumimoji="1" sz="2520" kern="1200">
              <a:solidFill>
                <a:schemeClr val="tx1"/>
              </a:solidFill>
              <a:latin typeface="+mn-lt"/>
              <a:ea typeface="+mn-ea"/>
              <a:cs typeface="+mn-cs"/>
            </a:defRPr>
          </a:lvl3pPr>
          <a:lvl4pPr marL="1920240" algn="l" defTabSz="1280160" rtl="0" eaLnBrk="1" latinLnBrk="0" hangingPunct="1">
            <a:defRPr kumimoji="1" sz="2520" kern="1200">
              <a:solidFill>
                <a:schemeClr val="tx1"/>
              </a:solidFill>
              <a:latin typeface="+mn-lt"/>
              <a:ea typeface="+mn-ea"/>
              <a:cs typeface="+mn-cs"/>
            </a:defRPr>
          </a:lvl4pPr>
          <a:lvl5pPr marL="2560320" algn="l" defTabSz="1280160" rtl="0" eaLnBrk="1" latinLnBrk="0" hangingPunct="1">
            <a:defRPr kumimoji="1" sz="2520" kern="1200">
              <a:solidFill>
                <a:schemeClr val="tx1"/>
              </a:solidFill>
              <a:latin typeface="+mn-lt"/>
              <a:ea typeface="+mn-ea"/>
              <a:cs typeface="+mn-cs"/>
            </a:defRPr>
          </a:lvl5pPr>
          <a:lvl6pPr marL="3200400" algn="l" defTabSz="1280160" rtl="0" eaLnBrk="1" latinLnBrk="0" hangingPunct="1">
            <a:defRPr kumimoji="1" sz="2520" kern="1200">
              <a:solidFill>
                <a:schemeClr val="tx1"/>
              </a:solidFill>
              <a:latin typeface="+mn-lt"/>
              <a:ea typeface="+mn-ea"/>
              <a:cs typeface="+mn-cs"/>
            </a:defRPr>
          </a:lvl6pPr>
          <a:lvl7pPr marL="3840480" algn="l" defTabSz="1280160" rtl="0" eaLnBrk="1" latinLnBrk="0" hangingPunct="1">
            <a:defRPr kumimoji="1" sz="2520" kern="1200">
              <a:solidFill>
                <a:schemeClr val="tx1"/>
              </a:solidFill>
              <a:latin typeface="+mn-lt"/>
              <a:ea typeface="+mn-ea"/>
              <a:cs typeface="+mn-cs"/>
            </a:defRPr>
          </a:lvl7pPr>
          <a:lvl8pPr marL="4480560" algn="l" defTabSz="1280160" rtl="0" eaLnBrk="1" latinLnBrk="0" hangingPunct="1">
            <a:defRPr kumimoji="1" sz="2520" kern="1200">
              <a:solidFill>
                <a:schemeClr val="tx1"/>
              </a:solidFill>
              <a:latin typeface="+mn-lt"/>
              <a:ea typeface="+mn-ea"/>
              <a:cs typeface="+mn-cs"/>
            </a:defRPr>
          </a:lvl8pPr>
          <a:lvl9pPr marL="5120640" algn="l" defTabSz="1280160" rtl="0" eaLnBrk="1" latinLnBrk="0" hangingPunct="1">
            <a:defRPr kumimoji="1" sz="2520" kern="1200">
              <a:solidFill>
                <a:schemeClr val="tx1"/>
              </a:solidFill>
              <a:latin typeface="+mn-lt"/>
              <a:ea typeface="+mn-ea"/>
              <a:cs typeface="+mn-cs"/>
            </a:defRPr>
          </a:lvl9pPr>
        </a:lstStyle>
        <a:p>
          <a:pPr eaLnBrk="1" hangingPunct="1">
            <a:spcBef>
              <a:spcPct val="0"/>
            </a:spcBef>
            <a:buFont typeface="Arial" charset="0"/>
            <a:buNone/>
            <a:defRPr/>
          </a:pPr>
          <a:r>
            <a:rPr lang="ja-JP" altLang="en-US" sz="850">
              <a:solidFill>
                <a:prstClr val="black"/>
              </a:solidFill>
              <a:latin typeface="メイリオ" pitchFamily="50" charset="-128"/>
              <a:ea typeface="メイリオ" pitchFamily="50" charset="-128"/>
              <a:cs typeface="メイリオ" pitchFamily="50" charset="-128"/>
            </a:rPr>
            <a:t> </a:t>
          </a:r>
          <a:r>
            <a:rPr lang="ja-JP" altLang="en-US" sz="1100" b="1" baseline="0">
              <a:solidFill>
                <a:srgbClr val="FF0000"/>
              </a:solidFill>
              <a:latin typeface="メイリオ" pitchFamily="50" charset="-128"/>
              <a:ea typeface="メイリオ" pitchFamily="50" charset="-128"/>
              <a:cs typeface="メイリオ" pitchFamily="50" charset="-128"/>
            </a:rPr>
            <a:t> 緊急対応</a:t>
          </a:r>
          <a:endParaRPr lang="ja-JP" altLang="en-US" sz="1100" b="1">
            <a:solidFill>
              <a:srgbClr val="FF0000"/>
            </a:solidFill>
            <a:latin typeface="メイリオ" pitchFamily="50" charset="-128"/>
            <a:ea typeface="メイリオ" pitchFamily="50" charset="-128"/>
            <a:cs typeface="メイリオ" pitchFamily="50" charset="-128"/>
          </a:endParaRPr>
        </a:p>
      </xdr:txBody>
    </xdr:sp>
    <xdr:clientData/>
  </xdr:twoCellAnchor>
  <xdr:twoCellAnchor>
    <xdr:from>
      <xdr:col>5</xdr:col>
      <xdr:colOff>326571</xdr:colOff>
      <xdr:row>52</xdr:row>
      <xdr:rowOff>190500</xdr:rowOff>
    </xdr:from>
    <xdr:to>
      <xdr:col>6</xdr:col>
      <xdr:colOff>668995</xdr:colOff>
      <xdr:row>55</xdr:row>
      <xdr:rowOff>60655</xdr:rowOff>
    </xdr:to>
    <xdr:sp macro="" textlink="">
      <xdr:nvSpPr>
        <xdr:cNvPr id="133" name="正方形/長方形 132">
          <a:extLst>
            <a:ext uri="{FF2B5EF4-FFF2-40B4-BE49-F238E27FC236}">
              <a16:creationId xmlns:a16="http://schemas.microsoft.com/office/drawing/2014/main" id="{DE986F62-7825-43CA-AD52-372FE234D85B}"/>
            </a:ext>
          </a:extLst>
        </xdr:cNvPr>
        <xdr:cNvSpPr/>
      </xdr:nvSpPr>
      <xdr:spPr bwMode="auto">
        <a:xfrm>
          <a:off x="3728357" y="13770429"/>
          <a:ext cx="1022781" cy="482476"/>
        </a:xfrm>
        <a:prstGeom prst="rect">
          <a:avLst/>
        </a:prstGeom>
        <a:solidFill>
          <a:schemeClr val="accent4"/>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anchor="ctr">
          <a:noAutofit/>
        </a:bodyPr>
        <a:lstStyle>
          <a:defPPr>
            <a:defRPr lang="ja-JP"/>
          </a:defPPr>
          <a:lvl1pPr marL="0" algn="l" defTabSz="1280160" rtl="0" eaLnBrk="1" latinLnBrk="0" hangingPunct="1">
            <a:defRPr kumimoji="1" sz="2520" kern="1200">
              <a:solidFill>
                <a:schemeClr val="lt1"/>
              </a:solidFill>
              <a:latin typeface="+mn-lt"/>
              <a:ea typeface="+mn-ea"/>
              <a:cs typeface="+mn-cs"/>
            </a:defRPr>
          </a:lvl1pPr>
          <a:lvl2pPr marL="640080" algn="l" defTabSz="1280160" rtl="0" eaLnBrk="1" latinLnBrk="0" hangingPunct="1">
            <a:defRPr kumimoji="1" sz="2520" kern="1200">
              <a:solidFill>
                <a:schemeClr val="lt1"/>
              </a:solidFill>
              <a:latin typeface="+mn-lt"/>
              <a:ea typeface="+mn-ea"/>
              <a:cs typeface="+mn-cs"/>
            </a:defRPr>
          </a:lvl2pPr>
          <a:lvl3pPr marL="1280160" algn="l" defTabSz="1280160" rtl="0" eaLnBrk="1" latinLnBrk="0" hangingPunct="1">
            <a:defRPr kumimoji="1" sz="2520" kern="1200">
              <a:solidFill>
                <a:schemeClr val="lt1"/>
              </a:solidFill>
              <a:latin typeface="+mn-lt"/>
              <a:ea typeface="+mn-ea"/>
              <a:cs typeface="+mn-cs"/>
            </a:defRPr>
          </a:lvl3pPr>
          <a:lvl4pPr marL="1920240" algn="l" defTabSz="1280160" rtl="0" eaLnBrk="1" latinLnBrk="0" hangingPunct="1">
            <a:defRPr kumimoji="1" sz="2520" kern="1200">
              <a:solidFill>
                <a:schemeClr val="lt1"/>
              </a:solidFill>
              <a:latin typeface="+mn-lt"/>
              <a:ea typeface="+mn-ea"/>
              <a:cs typeface="+mn-cs"/>
            </a:defRPr>
          </a:lvl4pPr>
          <a:lvl5pPr marL="2560320" algn="l" defTabSz="1280160" rtl="0" eaLnBrk="1" latinLnBrk="0" hangingPunct="1">
            <a:defRPr kumimoji="1" sz="2520" kern="1200">
              <a:solidFill>
                <a:schemeClr val="lt1"/>
              </a:solidFill>
              <a:latin typeface="+mn-lt"/>
              <a:ea typeface="+mn-ea"/>
              <a:cs typeface="+mn-cs"/>
            </a:defRPr>
          </a:lvl5pPr>
          <a:lvl6pPr marL="3200400" algn="l" defTabSz="1280160" rtl="0" eaLnBrk="1" latinLnBrk="0" hangingPunct="1">
            <a:defRPr kumimoji="1" sz="2520" kern="1200">
              <a:solidFill>
                <a:schemeClr val="lt1"/>
              </a:solidFill>
              <a:latin typeface="+mn-lt"/>
              <a:ea typeface="+mn-ea"/>
              <a:cs typeface="+mn-cs"/>
            </a:defRPr>
          </a:lvl6pPr>
          <a:lvl7pPr marL="3840480" algn="l" defTabSz="1280160" rtl="0" eaLnBrk="1" latinLnBrk="0" hangingPunct="1">
            <a:defRPr kumimoji="1" sz="2520" kern="1200">
              <a:solidFill>
                <a:schemeClr val="lt1"/>
              </a:solidFill>
              <a:latin typeface="+mn-lt"/>
              <a:ea typeface="+mn-ea"/>
              <a:cs typeface="+mn-cs"/>
            </a:defRPr>
          </a:lvl7pPr>
          <a:lvl8pPr marL="4480560" algn="l" defTabSz="1280160" rtl="0" eaLnBrk="1" latinLnBrk="0" hangingPunct="1">
            <a:defRPr kumimoji="1" sz="2520" kern="1200">
              <a:solidFill>
                <a:schemeClr val="lt1"/>
              </a:solidFill>
              <a:latin typeface="+mn-lt"/>
              <a:ea typeface="+mn-ea"/>
              <a:cs typeface="+mn-cs"/>
            </a:defRPr>
          </a:lvl8pPr>
          <a:lvl9pPr marL="5120640" algn="l" defTabSz="1280160" rtl="0" eaLnBrk="1" latinLnBrk="0" hangingPunct="1">
            <a:defRPr kumimoji="1" sz="2520" kern="1200">
              <a:solidFill>
                <a:schemeClr val="lt1"/>
              </a:solidFill>
              <a:latin typeface="+mn-lt"/>
              <a:ea typeface="+mn-ea"/>
              <a:cs typeface="+mn-cs"/>
            </a:defRPr>
          </a:lvl9pPr>
        </a:lstStyle>
        <a:p>
          <a:pPr algn="ctr">
            <a:defRPr/>
          </a:pPr>
          <a:r>
            <a:rPr lang="ja-JP" altLang="en-US" sz="1100">
              <a:solidFill>
                <a:schemeClr val="tx1"/>
              </a:solidFill>
              <a:latin typeface="Meiryo UI" panose="020B0604030504040204" pitchFamily="50" charset="-128"/>
              <a:ea typeface="Meiryo UI" panose="020B0604030504040204" pitchFamily="50" charset="-128"/>
              <a:cs typeface="Meiryo UI" panose="020B0604030504040204" pitchFamily="50" charset="-128"/>
            </a:rPr>
            <a:t>氾濫注意水位</a:t>
          </a:r>
          <a:endParaRPr lang="en-US" altLang="ja-JP" sz="11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a:p>
          <a:pPr algn="ctr">
            <a:defRPr/>
          </a:pPr>
          <a:r>
            <a:rPr lang="ja-JP" altLang="en-US" sz="1100">
              <a:solidFill>
                <a:schemeClr val="tx1"/>
              </a:solidFill>
              <a:latin typeface="Meiryo UI" panose="020B0604030504040204" pitchFamily="50" charset="-128"/>
              <a:ea typeface="Meiryo UI" panose="020B0604030504040204" pitchFamily="50" charset="-128"/>
              <a:cs typeface="Meiryo UI" panose="020B0604030504040204" pitchFamily="50" charset="-128"/>
            </a:rPr>
            <a:t>到達情報</a:t>
          </a:r>
        </a:p>
      </xdr:txBody>
    </xdr:sp>
    <xdr:clientData/>
  </xdr:twoCellAnchor>
  <xdr:twoCellAnchor>
    <xdr:from>
      <xdr:col>6</xdr:col>
      <xdr:colOff>156268</xdr:colOff>
      <xdr:row>55</xdr:row>
      <xdr:rowOff>60655</xdr:rowOff>
    </xdr:from>
    <xdr:to>
      <xdr:col>6</xdr:col>
      <xdr:colOff>157605</xdr:colOff>
      <xdr:row>59</xdr:row>
      <xdr:rowOff>175108</xdr:rowOff>
    </xdr:to>
    <xdr:cxnSp macro="">
      <xdr:nvCxnSpPr>
        <xdr:cNvPr id="134" name="直線矢印コネクタ 133">
          <a:extLst>
            <a:ext uri="{FF2B5EF4-FFF2-40B4-BE49-F238E27FC236}">
              <a16:creationId xmlns:a16="http://schemas.microsoft.com/office/drawing/2014/main" id="{6DA78E10-D81B-4A16-B2E4-8352B2F3DA45}"/>
            </a:ext>
          </a:extLst>
        </xdr:cNvPr>
        <xdr:cNvCxnSpPr>
          <a:stCxn id="133" idx="2"/>
          <a:endCxn id="66" idx="0"/>
        </xdr:cNvCxnSpPr>
      </xdr:nvCxnSpPr>
      <xdr:spPr bwMode="auto">
        <a:xfrm flipH="1">
          <a:off x="4238411" y="14252905"/>
          <a:ext cx="1337" cy="930882"/>
        </a:xfrm>
        <a:prstGeom prst="straightConnector1">
          <a:avLst/>
        </a:prstGeom>
        <a:ln w="38100">
          <a:solidFill>
            <a:schemeClr val="bg1">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149680</xdr:colOff>
      <xdr:row>80</xdr:row>
      <xdr:rowOff>55443</xdr:rowOff>
    </xdr:from>
    <xdr:to>
      <xdr:col>10</xdr:col>
      <xdr:colOff>168488</xdr:colOff>
      <xdr:row>82</xdr:row>
      <xdr:rowOff>0</xdr:rowOff>
    </xdr:to>
    <xdr:cxnSp macro="">
      <xdr:nvCxnSpPr>
        <xdr:cNvPr id="215" name="直線矢印コネクタ 214">
          <a:extLst>
            <a:ext uri="{FF2B5EF4-FFF2-40B4-BE49-F238E27FC236}">
              <a16:creationId xmlns:a16="http://schemas.microsoft.com/office/drawing/2014/main" id="{6DA78E10-D81B-4A16-B2E4-8352B2F3DA45}"/>
            </a:ext>
          </a:extLst>
        </xdr:cNvPr>
        <xdr:cNvCxnSpPr>
          <a:stCxn id="28" idx="2"/>
        </xdr:cNvCxnSpPr>
      </xdr:nvCxnSpPr>
      <xdr:spPr bwMode="auto">
        <a:xfrm flipH="1">
          <a:off x="6716327" y="19452825"/>
          <a:ext cx="18808" cy="347969"/>
        </a:xfrm>
        <a:prstGeom prst="straightConnector1">
          <a:avLst/>
        </a:prstGeom>
        <a:ln w="38100">
          <a:solidFill>
            <a:schemeClr val="bg1">
              <a:lumMod val="50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441833</xdr:colOff>
      <xdr:row>84</xdr:row>
      <xdr:rowOff>101655</xdr:rowOff>
    </xdr:from>
    <xdr:to>
      <xdr:col>10</xdr:col>
      <xdr:colOff>755774</xdr:colOff>
      <xdr:row>86</xdr:row>
      <xdr:rowOff>94243</xdr:rowOff>
    </xdr:to>
    <xdr:sp macro="" textlink="">
      <xdr:nvSpPr>
        <xdr:cNvPr id="218" name="テキスト ボックス 102">
          <a:extLst>
            <a:ext uri="{FF2B5EF4-FFF2-40B4-BE49-F238E27FC236}">
              <a16:creationId xmlns:a16="http://schemas.microsoft.com/office/drawing/2014/main" id="{72A75EAC-22B6-4DD6-B978-710E9DC8282B}"/>
            </a:ext>
          </a:extLst>
        </xdr:cNvPr>
        <xdr:cNvSpPr txBox="1"/>
      </xdr:nvSpPr>
      <xdr:spPr>
        <a:xfrm>
          <a:off x="6134421" y="20305861"/>
          <a:ext cx="1188000" cy="396000"/>
        </a:xfrm>
        <a:prstGeom prst="roundRect">
          <a:avLst/>
        </a:prstGeom>
        <a:solidFill>
          <a:schemeClr val="tx1"/>
        </a:solidFill>
        <a:ln w="25400">
          <a:solidFill>
            <a:schemeClr val="tx1"/>
          </a:solidFill>
        </a:ln>
      </xdr:spPr>
      <xdr:txBody>
        <a:bodyPr wrap="square" lIns="0" tIns="0" rIns="0" bIns="0" anchor="ctr" anchorCtr="0">
          <a:noAutofit/>
        </a:bodyPr>
        <a:lstStyle>
          <a:defPPr>
            <a:defRPr lang="ja-JP"/>
          </a:defPPr>
          <a:lvl1pPr marL="0" algn="l" defTabSz="1280160" rtl="0" eaLnBrk="1" latinLnBrk="0" hangingPunct="1">
            <a:defRPr kumimoji="1" sz="2520" kern="1200">
              <a:solidFill>
                <a:schemeClr val="tx1"/>
              </a:solidFill>
              <a:latin typeface="+mn-lt"/>
              <a:ea typeface="+mn-ea"/>
              <a:cs typeface="+mn-cs"/>
            </a:defRPr>
          </a:lvl1pPr>
          <a:lvl2pPr marL="640080" algn="l" defTabSz="1280160" rtl="0" eaLnBrk="1" latinLnBrk="0" hangingPunct="1">
            <a:defRPr kumimoji="1" sz="2520" kern="1200">
              <a:solidFill>
                <a:schemeClr val="tx1"/>
              </a:solidFill>
              <a:latin typeface="+mn-lt"/>
              <a:ea typeface="+mn-ea"/>
              <a:cs typeface="+mn-cs"/>
            </a:defRPr>
          </a:lvl2pPr>
          <a:lvl3pPr marL="1280160" algn="l" defTabSz="1280160" rtl="0" eaLnBrk="1" latinLnBrk="0" hangingPunct="1">
            <a:defRPr kumimoji="1" sz="2520" kern="1200">
              <a:solidFill>
                <a:schemeClr val="tx1"/>
              </a:solidFill>
              <a:latin typeface="+mn-lt"/>
              <a:ea typeface="+mn-ea"/>
              <a:cs typeface="+mn-cs"/>
            </a:defRPr>
          </a:lvl3pPr>
          <a:lvl4pPr marL="1920240" algn="l" defTabSz="1280160" rtl="0" eaLnBrk="1" latinLnBrk="0" hangingPunct="1">
            <a:defRPr kumimoji="1" sz="2520" kern="1200">
              <a:solidFill>
                <a:schemeClr val="tx1"/>
              </a:solidFill>
              <a:latin typeface="+mn-lt"/>
              <a:ea typeface="+mn-ea"/>
              <a:cs typeface="+mn-cs"/>
            </a:defRPr>
          </a:lvl4pPr>
          <a:lvl5pPr marL="2560320" algn="l" defTabSz="1280160" rtl="0" eaLnBrk="1" latinLnBrk="0" hangingPunct="1">
            <a:defRPr kumimoji="1" sz="2520" kern="1200">
              <a:solidFill>
                <a:schemeClr val="tx1"/>
              </a:solidFill>
              <a:latin typeface="+mn-lt"/>
              <a:ea typeface="+mn-ea"/>
              <a:cs typeface="+mn-cs"/>
            </a:defRPr>
          </a:lvl5pPr>
          <a:lvl6pPr marL="3200400" algn="l" defTabSz="1280160" rtl="0" eaLnBrk="1" latinLnBrk="0" hangingPunct="1">
            <a:defRPr kumimoji="1" sz="2520" kern="1200">
              <a:solidFill>
                <a:schemeClr val="tx1"/>
              </a:solidFill>
              <a:latin typeface="+mn-lt"/>
              <a:ea typeface="+mn-ea"/>
              <a:cs typeface="+mn-cs"/>
            </a:defRPr>
          </a:lvl6pPr>
          <a:lvl7pPr marL="3840480" algn="l" defTabSz="1280160" rtl="0" eaLnBrk="1" latinLnBrk="0" hangingPunct="1">
            <a:defRPr kumimoji="1" sz="2520" kern="1200">
              <a:solidFill>
                <a:schemeClr val="tx1"/>
              </a:solidFill>
              <a:latin typeface="+mn-lt"/>
              <a:ea typeface="+mn-ea"/>
              <a:cs typeface="+mn-cs"/>
            </a:defRPr>
          </a:lvl7pPr>
          <a:lvl8pPr marL="4480560" algn="l" defTabSz="1280160" rtl="0" eaLnBrk="1" latinLnBrk="0" hangingPunct="1">
            <a:defRPr kumimoji="1" sz="2520" kern="1200">
              <a:solidFill>
                <a:schemeClr val="tx1"/>
              </a:solidFill>
              <a:latin typeface="+mn-lt"/>
              <a:ea typeface="+mn-ea"/>
              <a:cs typeface="+mn-cs"/>
            </a:defRPr>
          </a:lvl8pPr>
          <a:lvl9pPr marL="5120640" algn="l" defTabSz="1280160" rtl="0" eaLnBrk="1" latinLnBrk="0" hangingPunct="1">
            <a:defRPr kumimoji="1" sz="2520" kern="1200">
              <a:solidFill>
                <a:schemeClr val="tx1"/>
              </a:solidFill>
              <a:latin typeface="+mn-lt"/>
              <a:ea typeface="+mn-ea"/>
              <a:cs typeface="+mn-cs"/>
            </a:defRPr>
          </a:lvl9pPr>
        </a:lstStyle>
        <a:p>
          <a:pPr algn="ctr">
            <a:defRPr/>
          </a:pPr>
          <a:r>
            <a:rPr lang="ja-JP" altLang="en-US" sz="1200">
              <a:solidFill>
                <a:prstClr val="white"/>
              </a:solidFill>
              <a:latin typeface="Meiryo UI" panose="020B0604030504040204" pitchFamily="50" charset="-128"/>
              <a:ea typeface="Meiryo UI" panose="020B0604030504040204" pitchFamily="50" charset="-128"/>
              <a:cs typeface="Meiryo UI" panose="020B0604030504040204" pitchFamily="50" charset="-128"/>
            </a:rPr>
            <a:t>緊急安全確保</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211666</xdr:colOff>
      <xdr:row>140</xdr:row>
      <xdr:rowOff>10584</xdr:rowOff>
    </xdr:from>
    <xdr:to>
      <xdr:col>5</xdr:col>
      <xdr:colOff>645583</xdr:colOff>
      <xdr:row>147</xdr:row>
      <xdr:rowOff>201084</xdr:rowOff>
    </xdr:to>
    <xdr:sp macro="" textlink="">
      <xdr:nvSpPr>
        <xdr:cNvPr id="2" name="角丸四角形 1"/>
        <xdr:cNvSpPr/>
      </xdr:nvSpPr>
      <xdr:spPr>
        <a:xfrm>
          <a:off x="3651249" y="32247417"/>
          <a:ext cx="433917" cy="1746250"/>
        </a:xfrm>
        <a:prstGeom prst="roundRect">
          <a:avLst/>
        </a:prstGeom>
        <a:solidFill>
          <a:srgbClr val="FFFF99"/>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lIns="36000" tIns="36000" rIns="36000" bIns="36000" rtlCol="0" anchor="ctr"/>
        <a:lstStyle/>
        <a:p>
          <a:pPr algn="ctr"/>
          <a:r>
            <a:rPr kumimoji="1" lang="ja-JP" altLang="en-US" sz="1400">
              <a:solidFill>
                <a:sysClr val="windowText" lastClr="000000"/>
              </a:solidFill>
            </a:rPr>
            <a:t>注意体制確立</a:t>
          </a:r>
        </a:p>
      </xdr:txBody>
    </xdr:sp>
    <xdr:clientData/>
  </xdr:twoCellAnchor>
  <xdr:twoCellAnchor>
    <xdr:from>
      <xdr:col>5</xdr:col>
      <xdr:colOff>31750</xdr:colOff>
      <xdr:row>142</xdr:row>
      <xdr:rowOff>1</xdr:rowOff>
    </xdr:from>
    <xdr:to>
      <xdr:col>5</xdr:col>
      <xdr:colOff>179917</xdr:colOff>
      <xdr:row>145</xdr:row>
      <xdr:rowOff>52917</xdr:rowOff>
    </xdr:to>
    <xdr:sp macro="" textlink="">
      <xdr:nvSpPr>
        <xdr:cNvPr id="3" name="右矢印 2"/>
        <xdr:cNvSpPr/>
      </xdr:nvSpPr>
      <xdr:spPr>
        <a:xfrm>
          <a:off x="3471333" y="32681334"/>
          <a:ext cx="148167" cy="719666"/>
        </a:xfrm>
        <a:prstGeom prst="rightArrow">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xdr:col>
      <xdr:colOff>211665</xdr:colOff>
      <xdr:row>149</xdr:row>
      <xdr:rowOff>0</xdr:rowOff>
    </xdr:from>
    <xdr:to>
      <xdr:col>5</xdr:col>
      <xdr:colOff>645582</xdr:colOff>
      <xdr:row>158</xdr:row>
      <xdr:rowOff>201084</xdr:rowOff>
    </xdr:to>
    <xdr:sp macro="" textlink="">
      <xdr:nvSpPr>
        <xdr:cNvPr id="4" name="角丸四角形 3"/>
        <xdr:cNvSpPr/>
      </xdr:nvSpPr>
      <xdr:spPr>
        <a:xfrm>
          <a:off x="3651248" y="34237083"/>
          <a:ext cx="433917" cy="2201334"/>
        </a:xfrm>
        <a:prstGeom prst="roundRect">
          <a:avLst/>
        </a:prstGeom>
        <a:solidFill>
          <a:schemeClr val="accent2">
            <a:lumMod val="60000"/>
            <a:lumOff val="40000"/>
          </a:schemeClr>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lIns="36000" tIns="36000" rIns="36000" bIns="36000" rtlCol="0" anchor="ctr"/>
        <a:lstStyle/>
        <a:p>
          <a:pPr algn="ctr"/>
          <a:r>
            <a:rPr kumimoji="1" lang="ja-JP" altLang="en-US" sz="1400">
              <a:solidFill>
                <a:sysClr val="windowText" lastClr="000000"/>
              </a:solidFill>
            </a:rPr>
            <a:t>警戒体制確立</a:t>
          </a:r>
        </a:p>
      </xdr:txBody>
    </xdr:sp>
    <xdr:clientData/>
  </xdr:twoCellAnchor>
  <xdr:twoCellAnchor>
    <xdr:from>
      <xdr:col>5</xdr:col>
      <xdr:colOff>31749</xdr:colOff>
      <xdr:row>152</xdr:row>
      <xdr:rowOff>84669</xdr:rowOff>
    </xdr:from>
    <xdr:to>
      <xdr:col>5</xdr:col>
      <xdr:colOff>179916</xdr:colOff>
      <xdr:row>155</xdr:row>
      <xdr:rowOff>137585</xdr:rowOff>
    </xdr:to>
    <xdr:sp macro="" textlink="">
      <xdr:nvSpPr>
        <xdr:cNvPr id="5" name="右矢印 4"/>
        <xdr:cNvSpPr/>
      </xdr:nvSpPr>
      <xdr:spPr>
        <a:xfrm>
          <a:off x="3471332" y="34988502"/>
          <a:ext cx="148167" cy="719666"/>
        </a:xfrm>
        <a:prstGeom prst="rightArrow">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xdr:col>
      <xdr:colOff>211665</xdr:colOff>
      <xdr:row>160</xdr:row>
      <xdr:rowOff>0</xdr:rowOff>
    </xdr:from>
    <xdr:to>
      <xdr:col>5</xdr:col>
      <xdr:colOff>645582</xdr:colOff>
      <xdr:row>182</xdr:row>
      <xdr:rowOff>11205</xdr:rowOff>
    </xdr:to>
    <xdr:sp macro="" textlink="">
      <xdr:nvSpPr>
        <xdr:cNvPr id="6" name="角丸四角形 5"/>
        <xdr:cNvSpPr/>
      </xdr:nvSpPr>
      <xdr:spPr>
        <a:xfrm>
          <a:off x="3629459" y="46818176"/>
          <a:ext cx="433917" cy="4000500"/>
        </a:xfrm>
        <a:prstGeom prst="roundRect">
          <a:avLst/>
        </a:prstGeom>
        <a:solidFill>
          <a:srgbClr val="FF0000"/>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lIns="36000" tIns="36000" rIns="36000" bIns="36000" rtlCol="0" anchor="ctr"/>
        <a:lstStyle/>
        <a:p>
          <a:pPr algn="ctr"/>
          <a:r>
            <a:rPr kumimoji="1" lang="ja-JP" altLang="en-US" sz="1400">
              <a:solidFill>
                <a:sysClr val="windowText" lastClr="000000"/>
              </a:solidFill>
            </a:rPr>
            <a:t>非常体制確立</a:t>
          </a:r>
        </a:p>
      </xdr:txBody>
    </xdr:sp>
    <xdr:clientData/>
  </xdr:twoCellAnchor>
  <xdr:twoCellAnchor>
    <xdr:from>
      <xdr:col>5</xdr:col>
      <xdr:colOff>31749</xdr:colOff>
      <xdr:row>162</xdr:row>
      <xdr:rowOff>158750</xdr:rowOff>
    </xdr:from>
    <xdr:to>
      <xdr:col>5</xdr:col>
      <xdr:colOff>179916</xdr:colOff>
      <xdr:row>165</xdr:row>
      <xdr:rowOff>211666</xdr:rowOff>
    </xdr:to>
    <xdr:sp macro="" textlink="">
      <xdr:nvSpPr>
        <xdr:cNvPr id="7" name="右矢印 6"/>
        <xdr:cNvSpPr/>
      </xdr:nvSpPr>
      <xdr:spPr>
        <a:xfrm>
          <a:off x="3471332" y="37285083"/>
          <a:ext cx="148167" cy="719666"/>
        </a:xfrm>
        <a:prstGeom prst="rightArrow">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xdr:col>
      <xdr:colOff>232833</xdr:colOff>
      <xdr:row>159</xdr:row>
      <xdr:rowOff>0</xdr:rowOff>
    </xdr:from>
    <xdr:to>
      <xdr:col>5</xdr:col>
      <xdr:colOff>603249</xdr:colOff>
      <xdr:row>159</xdr:row>
      <xdr:rowOff>201084</xdr:rowOff>
    </xdr:to>
    <xdr:sp macro="" textlink="">
      <xdr:nvSpPr>
        <xdr:cNvPr id="8" name="下矢印 7"/>
        <xdr:cNvSpPr/>
      </xdr:nvSpPr>
      <xdr:spPr>
        <a:xfrm>
          <a:off x="3672416" y="36459583"/>
          <a:ext cx="370416" cy="201084"/>
        </a:xfrm>
        <a:prstGeom prst="downArrow">
          <a:avLst/>
        </a:prstGeom>
        <a:gradFill>
          <a:gsLst>
            <a:gs pos="0">
              <a:schemeClr val="bg1"/>
            </a:gs>
            <a:gs pos="100000">
              <a:srgbClr val="FF0000"/>
            </a:gs>
          </a:gsLst>
          <a:lin ang="5400000" scaled="1"/>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232833</xdr:colOff>
      <xdr:row>148</xdr:row>
      <xdr:rowOff>0</xdr:rowOff>
    </xdr:from>
    <xdr:to>
      <xdr:col>5</xdr:col>
      <xdr:colOff>603249</xdr:colOff>
      <xdr:row>148</xdr:row>
      <xdr:rowOff>169334</xdr:rowOff>
    </xdr:to>
    <xdr:sp macro="" textlink="">
      <xdr:nvSpPr>
        <xdr:cNvPr id="9" name="下矢印 8"/>
        <xdr:cNvSpPr/>
      </xdr:nvSpPr>
      <xdr:spPr>
        <a:xfrm>
          <a:off x="3672416" y="34014833"/>
          <a:ext cx="370416" cy="169334"/>
        </a:xfrm>
        <a:prstGeom prst="downArrow">
          <a:avLst/>
        </a:prstGeom>
        <a:gradFill>
          <a:gsLst>
            <a:gs pos="0">
              <a:schemeClr val="bg1"/>
            </a:gs>
            <a:gs pos="100000">
              <a:srgbClr val="FF0000"/>
            </a:gs>
          </a:gsLst>
          <a:lin ang="5400000" scaled="1"/>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ctrlProp" Target="../ctrlProps/ctrlProp113.xml"/><Relationship Id="rId21" Type="http://schemas.openxmlformats.org/officeDocument/2006/relationships/ctrlProp" Target="../ctrlProps/ctrlProp17.xml"/><Relationship Id="rId42" Type="http://schemas.openxmlformats.org/officeDocument/2006/relationships/ctrlProp" Target="../ctrlProps/ctrlProp38.xml"/><Relationship Id="rId63" Type="http://schemas.openxmlformats.org/officeDocument/2006/relationships/ctrlProp" Target="../ctrlProps/ctrlProp59.xml"/><Relationship Id="rId84" Type="http://schemas.openxmlformats.org/officeDocument/2006/relationships/ctrlProp" Target="../ctrlProps/ctrlProp80.xml"/><Relationship Id="rId138" Type="http://schemas.openxmlformats.org/officeDocument/2006/relationships/ctrlProp" Target="../ctrlProps/ctrlProp134.xml"/><Relationship Id="rId159" Type="http://schemas.openxmlformats.org/officeDocument/2006/relationships/ctrlProp" Target="../ctrlProps/ctrlProp155.xml"/><Relationship Id="rId170" Type="http://schemas.openxmlformats.org/officeDocument/2006/relationships/ctrlProp" Target="../ctrlProps/ctrlProp166.xml"/><Relationship Id="rId191" Type="http://schemas.openxmlformats.org/officeDocument/2006/relationships/ctrlProp" Target="../ctrlProps/ctrlProp187.xml"/><Relationship Id="rId107" Type="http://schemas.openxmlformats.org/officeDocument/2006/relationships/ctrlProp" Target="../ctrlProps/ctrlProp103.xml"/><Relationship Id="rId11" Type="http://schemas.openxmlformats.org/officeDocument/2006/relationships/ctrlProp" Target="../ctrlProps/ctrlProp7.xml"/><Relationship Id="rId32" Type="http://schemas.openxmlformats.org/officeDocument/2006/relationships/ctrlProp" Target="../ctrlProps/ctrlProp28.xml"/><Relationship Id="rId53" Type="http://schemas.openxmlformats.org/officeDocument/2006/relationships/ctrlProp" Target="../ctrlProps/ctrlProp49.xml"/><Relationship Id="rId74" Type="http://schemas.openxmlformats.org/officeDocument/2006/relationships/ctrlProp" Target="../ctrlProps/ctrlProp70.xml"/><Relationship Id="rId128" Type="http://schemas.openxmlformats.org/officeDocument/2006/relationships/ctrlProp" Target="../ctrlProps/ctrlProp124.xml"/><Relationship Id="rId149" Type="http://schemas.openxmlformats.org/officeDocument/2006/relationships/ctrlProp" Target="../ctrlProps/ctrlProp145.xml"/><Relationship Id="rId5" Type="http://schemas.openxmlformats.org/officeDocument/2006/relationships/ctrlProp" Target="../ctrlProps/ctrlProp1.xml"/><Relationship Id="rId95" Type="http://schemas.openxmlformats.org/officeDocument/2006/relationships/ctrlProp" Target="../ctrlProps/ctrlProp91.xml"/><Relationship Id="rId160" Type="http://schemas.openxmlformats.org/officeDocument/2006/relationships/ctrlProp" Target="../ctrlProps/ctrlProp156.xml"/><Relationship Id="rId181" Type="http://schemas.openxmlformats.org/officeDocument/2006/relationships/ctrlProp" Target="../ctrlProps/ctrlProp177.xml"/><Relationship Id="rId22" Type="http://schemas.openxmlformats.org/officeDocument/2006/relationships/ctrlProp" Target="../ctrlProps/ctrlProp18.xml"/><Relationship Id="rId43" Type="http://schemas.openxmlformats.org/officeDocument/2006/relationships/ctrlProp" Target="../ctrlProps/ctrlProp39.xml"/><Relationship Id="rId64" Type="http://schemas.openxmlformats.org/officeDocument/2006/relationships/ctrlProp" Target="../ctrlProps/ctrlProp60.xml"/><Relationship Id="rId118" Type="http://schemas.openxmlformats.org/officeDocument/2006/relationships/ctrlProp" Target="../ctrlProps/ctrlProp114.xml"/><Relationship Id="rId139" Type="http://schemas.openxmlformats.org/officeDocument/2006/relationships/ctrlProp" Target="../ctrlProps/ctrlProp135.xml"/><Relationship Id="rId85" Type="http://schemas.openxmlformats.org/officeDocument/2006/relationships/ctrlProp" Target="../ctrlProps/ctrlProp81.xml"/><Relationship Id="rId150" Type="http://schemas.openxmlformats.org/officeDocument/2006/relationships/ctrlProp" Target="../ctrlProps/ctrlProp146.xml"/><Relationship Id="rId171" Type="http://schemas.openxmlformats.org/officeDocument/2006/relationships/ctrlProp" Target="../ctrlProps/ctrlProp167.xml"/><Relationship Id="rId192" Type="http://schemas.openxmlformats.org/officeDocument/2006/relationships/ctrlProp" Target="../ctrlProps/ctrlProp188.xml"/><Relationship Id="rId12" Type="http://schemas.openxmlformats.org/officeDocument/2006/relationships/ctrlProp" Target="../ctrlProps/ctrlProp8.xml"/><Relationship Id="rId33" Type="http://schemas.openxmlformats.org/officeDocument/2006/relationships/ctrlProp" Target="../ctrlProps/ctrlProp29.xml"/><Relationship Id="rId108" Type="http://schemas.openxmlformats.org/officeDocument/2006/relationships/ctrlProp" Target="../ctrlProps/ctrlProp104.xml"/><Relationship Id="rId129" Type="http://schemas.openxmlformats.org/officeDocument/2006/relationships/ctrlProp" Target="../ctrlProps/ctrlProp125.xml"/><Relationship Id="rId54" Type="http://schemas.openxmlformats.org/officeDocument/2006/relationships/ctrlProp" Target="../ctrlProps/ctrlProp50.xml"/><Relationship Id="rId75" Type="http://schemas.openxmlformats.org/officeDocument/2006/relationships/ctrlProp" Target="../ctrlProps/ctrlProp71.xml"/><Relationship Id="rId96" Type="http://schemas.openxmlformats.org/officeDocument/2006/relationships/ctrlProp" Target="../ctrlProps/ctrlProp92.xml"/><Relationship Id="rId140" Type="http://schemas.openxmlformats.org/officeDocument/2006/relationships/ctrlProp" Target="../ctrlProps/ctrlProp136.xml"/><Relationship Id="rId161" Type="http://schemas.openxmlformats.org/officeDocument/2006/relationships/ctrlProp" Target="../ctrlProps/ctrlProp157.xml"/><Relationship Id="rId182" Type="http://schemas.openxmlformats.org/officeDocument/2006/relationships/ctrlProp" Target="../ctrlProps/ctrlProp178.xml"/><Relationship Id="rId6" Type="http://schemas.openxmlformats.org/officeDocument/2006/relationships/ctrlProp" Target="../ctrlProps/ctrlProp2.xml"/><Relationship Id="rId23" Type="http://schemas.openxmlformats.org/officeDocument/2006/relationships/ctrlProp" Target="../ctrlProps/ctrlProp19.xml"/><Relationship Id="rId119" Type="http://schemas.openxmlformats.org/officeDocument/2006/relationships/ctrlProp" Target="../ctrlProps/ctrlProp115.xml"/><Relationship Id="rId44" Type="http://schemas.openxmlformats.org/officeDocument/2006/relationships/ctrlProp" Target="../ctrlProps/ctrlProp40.xml"/><Relationship Id="rId65" Type="http://schemas.openxmlformats.org/officeDocument/2006/relationships/ctrlProp" Target="../ctrlProps/ctrlProp61.xml"/><Relationship Id="rId86" Type="http://schemas.openxmlformats.org/officeDocument/2006/relationships/ctrlProp" Target="../ctrlProps/ctrlProp82.xml"/><Relationship Id="rId130" Type="http://schemas.openxmlformats.org/officeDocument/2006/relationships/ctrlProp" Target="../ctrlProps/ctrlProp126.xml"/><Relationship Id="rId151" Type="http://schemas.openxmlformats.org/officeDocument/2006/relationships/ctrlProp" Target="../ctrlProps/ctrlProp147.xml"/><Relationship Id="rId172" Type="http://schemas.openxmlformats.org/officeDocument/2006/relationships/ctrlProp" Target="../ctrlProps/ctrlProp168.xml"/><Relationship Id="rId193" Type="http://schemas.openxmlformats.org/officeDocument/2006/relationships/ctrlProp" Target="../ctrlProps/ctrlProp189.xml"/><Relationship Id="rId13" Type="http://schemas.openxmlformats.org/officeDocument/2006/relationships/ctrlProp" Target="../ctrlProps/ctrlProp9.xml"/><Relationship Id="rId109" Type="http://schemas.openxmlformats.org/officeDocument/2006/relationships/ctrlProp" Target="../ctrlProps/ctrlProp105.xml"/><Relationship Id="rId34" Type="http://schemas.openxmlformats.org/officeDocument/2006/relationships/ctrlProp" Target="../ctrlProps/ctrlProp30.xml"/><Relationship Id="rId55" Type="http://schemas.openxmlformats.org/officeDocument/2006/relationships/ctrlProp" Target="../ctrlProps/ctrlProp51.xml"/><Relationship Id="rId76" Type="http://schemas.openxmlformats.org/officeDocument/2006/relationships/ctrlProp" Target="../ctrlProps/ctrlProp72.xml"/><Relationship Id="rId97" Type="http://schemas.openxmlformats.org/officeDocument/2006/relationships/ctrlProp" Target="../ctrlProps/ctrlProp93.xml"/><Relationship Id="rId120" Type="http://schemas.openxmlformats.org/officeDocument/2006/relationships/ctrlProp" Target="../ctrlProps/ctrlProp116.xml"/><Relationship Id="rId141" Type="http://schemas.openxmlformats.org/officeDocument/2006/relationships/ctrlProp" Target="../ctrlProps/ctrlProp137.xml"/><Relationship Id="rId7" Type="http://schemas.openxmlformats.org/officeDocument/2006/relationships/ctrlProp" Target="../ctrlProps/ctrlProp3.xml"/><Relationship Id="rId162" Type="http://schemas.openxmlformats.org/officeDocument/2006/relationships/ctrlProp" Target="../ctrlProps/ctrlProp158.xml"/><Relationship Id="rId183" Type="http://schemas.openxmlformats.org/officeDocument/2006/relationships/ctrlProp" Target="../ctrlProps/ctrlProp179.xml"/><Relationship Id="rId2" Type="http://schemas.openxmlformats.org/officeDocument/2006/relationships/printerSettings" Target="../printerSettings/printerSettings1.bin"/><Relationship Id="rId29" Type="http://schemas.openxmlformats.org/officeDocument/2006/relationships/ctrlProp" Target="../ctrlProps/ctrlProp25.xml"/><Relationship Id="rId24" Type="http://schemas.openxmlformats.org/officeDocument/2006/relationships/ctrlProp" Target="../ctrlProps/ctrlProp20.xml"/><Relationship Id="rId40" Type="http://schemas.openxmlformats.org/officeDocument/2006/relationships/ctrlProp" Target="../ctrlProps/ctrlProp36.xml"/><Relationship Id="rId45" Type="http://schemas.openxmlformats.org/officeDocument/2006/relationships/ctrlProp" Target="../ctrlProps/ctrlProp41.xml"/><Relationship Id="rId66" Type="http://schemas.openxmlformats.org/officeDocument/2006/relationships/ctrlProp" Target="../ctrlProps/ctrlProp62.xml"/><Relationship Id="rId87" Type="http://schemas.openxmlformats.org/officeDocument/2006/relationships/ctrlProp" Target="../ctrlProps/ctrlProp83.xml"/><Relationship Id="rId110" Type="http://schemas.openxmlformats.org/officeDocument/2006/relationships/ctrlProp" Target="../ctrlProps/ctrlProp106.xml"/><Relationship Id="rId115" Type="http://schemas.openxmlformats.org/officeDocument/2006/relationships/ctrlProp" Target="../ctrlProps/ctrlProp111.xml"/><Relationship Id="rId131" Type="http://schemas.openxmlformats.org/officeDocument/2006/relationships/ctrlProp" Target="../ctrlProps/ctrlProp127.xml"/><Relationship Id="rId136" Type="http://schemas.openxmlformats.org/officeDocument/2006/relationships/ctrlProp" Target="../ctrlProps/ctrlProp132.xml"/><Relationship Id="rId157" Type="http://schemas.openxmlformats.org/officeDocument/2006/relationships/ctrlProp" Target="../ctrlProps/ctrlProp153.xml"/><Relationship Id="rId178" Type="http://schemas.openxmlformats.org/officeDocument/2006/relationships/ctrlProp" Target="../ctrlProps/ctrlProp174.xml"/><Relationship Id="rId61" Type="http://schemas.openxmlformats.org/officeDocument/2006/relationships/ctrlProp" Target="../ctrlProps/ctrlProp57.xml"/><Relationship Id="rId82" Type="http://schemas.openxmlformats.org/officeDocument/2006/relationships/ctrlProp" Target="../ctrlProps/ctrlProp78.xml"/><Relationship Id="rId152" Type="http://schemas.openxmlformats.org/officeDocument/2006/relationships/ctrlProp" Target="../ctrlProps/ctrlProp148.xml"/><Relationship Id="rId173" Type="http://schemas.openxmlformats.org/officeDocument/2006/relationships/ctrlProp" Target="../ctrlProps/ctrlProp169.xml"/><Relationship Id="rId194" Type="http://schemas.openxmlformats.org/officeDocument/2006/relationships/ctrlProp" Target="../ctrlProps/ctrlProp190.xml"/><Relationship Id="rId199" Type="http://schemas.openxmlformats.org/officeDocument/2006/relationships/ctrlProp" Target="../ctrlProps/ctrlProp195.xml"/><Relationship Id="rId19" Type="http://schemas.openxmlformats.org/officeDocument/2006/relationships/ctrlProp" Target="../ctrlProps/ctrlProp15.xml"/><Relationship Id="rId14" Type="http://schemas.openxmlformats.org/officeDocument/2006/relationships/ctrlProp" Target="../ctrlProps/ctrlProp10.xml"/><Relationship Id="rId30" Type="http://schemas.openxmlformats.org/officeDocument/2006/relationships/ctrlProp" Target="../ctrlProps/ctrlProp26.xml"/><Relationship Id="rId35" Type="http://schemas.openxmlformats.org/officeDocument/2006/relationships/ctrlProp" Target="../ctrlProps/ctrlProp31.xml"/><Relationship Id="rId56" Type="http://schemas.openxmlformats.org/officeDocument/2006/relationships/ctrlProp" Target="../ctrlProps/ctrlProp52.xml"/><Relationship Id="rId77" Type="http://schemas.openxmlformats.org/officeDocument/2006/relationships/ctrlProp" Target="../ctrlProps/ctrlProp73.xml"/><Relationship Id="rId100" Type="http://schemas.openxmlformats.org/officeDocument/2006/relationships/ctrlProp" Target="../ctrlProps/ctrlProp96.xml"/><Relationship Id="rId105" Type="http://schemas.openxmlformats.org/officeDocument/2006/relationships/ctrlProp" Target="../ctrlProps/ctrlProp101.xml"/><Relationship Id="rId126" Type="http://schemas.openxmlformats.org/officeDocument/2006/relationships/ctrlProp" Target="../ctrlProps/ctrlProp122.xml"/><Relationship Id="rId147" Type="http://schemas.openxmlformats.org/officeDocument/2006/relationships/ctrlProp" Target="../ctrlProps/ctrlProp143.xml"/><Relationship Id="rId168" Type="http://schemas.openxmlformats.org/officeDocument/2006/relationships/ctrlProp" Target="../ctrlProps/ctrlProp164.xml"/><Relationship Id="rId8" Type="http://schemas.openxmlformats.org/officeDocument/2006/relationships/ctrlProp" Target="../ctrlProps/ctrlProp4.xml"/><Relationship Id="rId51" Type="http://schemas.openxmlformats.org/officeDocument/2006/relationships/ctrlProp" Target="../ctrlProps/ctrlProp47.xml"/><Relationship Id="rId72" Type="http://schemas.openxmlformats.org/officeDocument/2006/relationships/ctrlProp" Target="../ctrlProps/ctrlProp68.xml"/><Relationship Id="rId93" Type="http://schemas.openxmlformats.org/officeDocument/2006/relationships/ctrlProp" Target="../ctrlProps/ctrlProp89.xml"/><Relationship Id="rId98" Type="http://schemas.openxmlformats.org/officeDocument/2006/relationships/ctrlProp" Target="../ctrlProps/ctrlProp94.xml"/><Relationship Id="rId121" Type="http://schemas.openxmlformats.org/officeDocument/2006/relationships/ctrlProp" Target="../ctrlProps/ctrlProp117.xml"/><Relationship Id="rId142" Type="http://schemas.openxmlformats.org/officeDocument/2006/relationships/ctrlProp" Target="../ctrlProps/ctrlProp138.xml"/><Relationship Id="rId163" Type="http://schemas.openxmlformats.org/officeDocument/2006/relationships/ctrlProp" Target="../ctrlProps/ctrlProp159.xml"/><Relationship Id="rId184" Type="http://schemas.openxmlformats.org/officeDocument/2006/relationships/ctrlProp" Target="../ctrlProps/ctrlProp180.xml"/><Relationship Id="rId189" Type="http://schemas.openxmlformats.org/officeDocument/2006/relationships/ctrlProp" Target="../ctrlProps/ctrlProp185.xml"/><Relationship Id="rId3" Type="http://schemas.openxmlformats.org/officeDocument/2006/relationships/drawing" Target="../drawings/drawing1.xml"/><Relationship Id="rId25" Type="http://schemas.openxmlformats.org/officeDocument/2006/relationships/ctrlProp" Target="../ctrlProps/ctrlProp21.xml"/><Relationship Id="rId46" Type="http://schemas.openxmlformats.org/officeDocument/2006/relationships/ctrlProp" Target="../ctrlProps/ctrlProp42.xml"/><Relationship Id="rId67" Type="http://schemas.openxmlformats.org/officeDocument/2006/relationships/ctrlProp" Target="../ctrlProps/ctrlProp63.xml"/><Relationship Id="rId116" Type="http://schemas.openxmlformats.org/officeDocument/2006/relationships/ctrlProp" Target="../ctrlProps/ctrlProp112.xml"/><Relationship Id="rId137" Type="http://schemas.openxmlformats.org/officeDocument/2006/relationships/ctrlProp" Target="../ctrlProps/ctrlProp133.xml"/><Relationship Id="rId158" Type="http://schemas.openxmlformats.org/officeDocument/2006/relationships/ctrlProp" Target="../ctrlProps/ctrlProp154.xml"/><Relationship Id="rId20" Type="http://schemas.openxmlformats.org/officeDocument/2006/relationships/ctrlProp" Target="../ctrlProps/ctrlProp16.xml"/><Relationship Id="rId41" Type="http://schemas.openxmlformats.org/officeDocument/2006/relationships/ctrlProp" Target="../ctrlProps/ctrlProp37.xml"/><Relationship Id="rId62" Type="http://schemas.openxmlformats.org/officeDocument/2006/relationships/ctrlProp" Target="../ctrlProps/ctrlProp58.xml"/><Relationship Id="rId83" Type="http://schemas.openxmlformats.org/officeDocument/2006/relationships/ctrlProp" Target="../ctrlProps/ctrlProp79.xml"/><Relationship Id="rId88" Type="http://schemas.openxmlformats.org/officeDocument/2006/relationships/ctrlProp" Target="../ctrlProps/ctrlProp84.xml"/><Relationship Id="rId111" Type="http://schemas.openxmlformats.org/officeDocument/2006/relationships/ctrlProp" Target="../ctrlProps/ctrlProp107.xml"/><Relationship Id="rId132" Type="http://schemas.openxmlformats.org/officeDocument/2006/relationships/ctrlProp" Target="../ctrlProps/ctrlProp128.xml"/><Relationship Id="rId153" Type="http://schemas.openxmlformats.org/officeDocument/2006/relationships/ctrlProp" Target="../ctrlProps/ctrlProp149.xml"/><Relationship Id="rId174" Type="http://schemas.openxmlformats.org/officeDocument/2006/relationships/ctrlProp" Target="../ctrlProps/ctrlProp170.xml"/><Relationship Id="rId179" Type="http://schemas.openxmlformats.org/officeDocument/2006/relationships/ctrlProp" Target="../ctrlProps/ctrlProp175.xml"/><Relationship Id="rId195" Type="http://schemas.openxmlformats.org/officeDocument/2006/relationships/ctrlProp" Target="../ctrlProps/ctrlProp191.xml"/><Relationship Id="rId190" Type="http://schemas.openxmlformats.org/officeDocument/2006/relationships/ctrlProp" Target="../ctrlProps/ctrlProp186.xml"/><Relationship Id="rId15" Type="http://schemas.openxmlformats.org/officeDocument/2006/relationships/ctrlProp" Target="../ctrlProps/ctrlProp11.xml"/><Relationship Id="rId36" Type="http://schemas.openxmlformats.org/officeDocument/2006/relationships/ctrlProp" Target="../ctrlProps/ctrlProp32.xml"/><Relationship Id="rId57" Type="http://schemas.openxmlformats.org/officeDocument/2006/relationships/ctrlProp" Target="../ctrlProps/ctrlProp53.xml"/><Relationship Id="rId106" Type="http://schemas.openxmlformats.org/officeDocument/2006/relationships/ctrlProp" Target="../ctrlProps/ctrlProp102.xml"/><Relationship Id="rId127" Type="http://schemas.openxmlformats.org/officeDocument/2006/relationships/ctrlProp" Target="../ctrlProps/ctrlProp123.xml"/><Relationship Id="rId10" Type="http://schemas.openxmlformats.org/officeDocument/2006/relationships/ctrlProp" Target="../ctrlProps/ctrlProp6.xml"/><Relationship Id="rId31" Type="http://schemas.openxmlformats.org/officeDocument/2006/relationships/ctrlProp" Target="../ctrlProps/ctrlProp27.xml"/><Relationship Id="rId52" Type="http://schemas.openxmlformats.org/officeDocument/2006/relationships/ctrlProp" Target="../ctrlProps/ctrlProp48.xml"/><Relationship Id="rId73" Type="http://schemas.openxmlformats.org/officeDocument/2006/relationships/ctrlProp" Target="../ctrlProps/ctrlProp69.xml"/><Relationship Id="rId78" Type="http://schemas.openxmlformats.org/officeDocument/2006/relationships/ctrlProp" Target="../ctrlProps/ctrlProp74.xml"/><Relationship Id="rId94" Type="http://schemas.openxmlformats.org/officeDocument/2006/relationships/ctrlProp" Target="../ctrlProps/ctrlProp90.xml"/><Relationship Id="rId99" Type="http://schemas.openxmlformats.org/officeDocument/2006/relationships/ctrlProp" Target="../ctrlProps/ctrlProp95.xml"/><Relationship Id="rId101" Type="http://schemas.openxmlformats.org/officeDocument/2006/relationships/ctrlProp" Target="../ctrlProps/ctrlProp97.xml"/><Relationship Id="rId122" Type="http://schemas.openxmlformats.org/officeDocument/2006/relationships/ctrlProp" Target="../ctrlProps/ctrlProp118.xml"/><Relationship Id="rId143" Type="http://schemas.openxmlformats.org/officeDocument/2006/relationships/ctrlProp" Target="../ctrlProps/ctrlProp139.xml"/><Relationship Id="rId148" Type="http://schemas.openxmlformats.org/officeDocument/2006/relationships/ctrlProp" Target="../ctrlProps/ctrlProp144.xml"/><Relationship Id="rId164" Type="http://schemas.openxmlformats.org/officeDocument/2006/relationships/ctrlProp" Target="../ctrlProps/ctrlProp160.xml"/><Relationship Id="rId169" Type="http://schemas.openxmlformats.org/officeDocument/2006/relationships/ctrlProp" Target="../ctrlProps/ctrlProp165.xml"/><Relationship Id="rId185" Type="http://schemas.openxmlformats.org/officeDocument/2006/relationships/ctrlProp" Target="../ctrlProps/ctrlProp181.xml"/><Relationship Id="rId4" Type="http://schemas.openxmlformats.org/officeDocument/2006/relationships/vmlDrawing" Target="../drawings/vmlDrawing1.vml"/><Relationship Id="rId9" Type="http://schemas.openxmlformats.org/officeDocument/2006/relationships/ctrlProp" Target="../ctrlProps/ctrlProp5.xml"/><Relationship Id="rId180" Type="http://schemas.openxmlformats.org/officeDocument/2006/relationships/ctrlProp" Target="../ctrlProps/ctrlProp176.xml"/><Relationship Id="rId26" Type="http://schemas.openxmlformats.org/officeDocument/2006/relationships/ctrlProp" Target="../ctrlProps/ctrlProp22.xml"/><Relationship Id="rId47" Type="http://schemas.openxmlformats.org/officeDocument/2006/relationships/ctrlProp" Target="../ctrlProps/ctrlProp43.xml"/><Relationship Id="rId68" Type="http://schemas.openxmlformats.org/officeDocument/2006/relationships/ctrlProp" Target="../ctrlProps/ctrlProp64.xml"/><Relationship Id="rId89" Type="http://schemas.openxmlformats.org/officeDocument/2006/relationships/ctrlProp" Target="../ctrlProps/ctrlProp85.xml"/><Relationship Id="rId112" Type="http://schemas.openxmlformats.org/officeDocument/2006/relationships/ctrlProp" Target="../ctrlProps/ctrlProp108.xml"/><Relationship Id="rId133" Type="http://schemas.openxmlformats.org/officeDocument/2006/relationships/ctrlProp" Target="../ctrlProps/ctrlProp129.xml"/><Relationship Id="rId154" Type="http://schemas.openxmlformats.org/officeDocument/2006/relationships/ctrlProp" Target="../ctrlProps/ctrlProp150.xml"/><Relationship Id="rId175" Type="http://schemas.openxmlformats.org/officeDocument/2006/relationships/ctrlProp" Target="../ctrlProps/ctrlProp171.xml"/><Relationship Id="rId196" Type="http://schemas.openxmlformats.org/officeDocument/2006/relationships/ctrlProp" Target="../ctrlProps/ctrlProp192.xml"/><Relationship Id="rId200" Type="http://schemas.openxmlformats.org/officeDocument/2006/relationships/ctrlProp" Target="../ctrlProps/ctrlProp196.xml"/><Relationship Id="rId16" Type="http://schemas.openxmlformats.org/officeDocument/2006/relationships/ctrlProp" Target="../ctrlProps/ctrlProp12.xml"/><Relationship Id="rId37" Type="http://schemas.openxmlformats.org/officeDocument/2006/relationships/ctrlProp" Target="../ctrlProps/ctrlProp33.xml"/><Relationship Id="rId58" Type="http://schemas.openxmlformats.org/officeDocument/2006/relationships/ctrlProp" Target="../ctrlProps/ctrlProp54.xml"/><Relationship Id="rId79" Type="http://schemas.openxmlformats.org/officeDocument/2006/relationships/ctrlProp" Target="../ctrlProps/ctrlProp75.xml"/><Relationship Id="rId102" Type="http://schemas.openxmlformats.org/officeDocument/2006/relationships/ctrlProp" Target="../ctrlProps/ctrlProp98.xml"/><Relationship Id="rId123" Type="http://schemas.openxmlformats.org/officeDocument/2006/relationships/ctrlProp" Target="../ctrlProps/ctrlProp119.xml"/><Relationship Id="rId144" Type="http://schemas.openxmlformats.org/officeDocument/2006/relationships/ctrlProp" Target="../ctrlProps/ctrlProp140.xml"/><Relationship Id="rId90" Type="http://schemas.openxmlformats.org/officeDocument/2006/relationships/ctrlProp" Target="../ctrlProps/ctrlProp86.xml"/><Relationship Id="rId165" Type="http://schemas.openxmlformats.org/officeDocument/2006/relationships/ctrlProp" Target="../ctrlProps/ctrlProp161.xml"/><Relationship Id="rId186" Type="http://schemas.openxmlformats.org/officeDocument/2006/relationships/ctrlProp" Target="../ctrlProps/ctrlProp182.xml"/><Relationship Id="rId27" Type="http://schemas.openxmlformats.org/officeDocument/2006/relationships/ctrlProp" Target="../ctrlProps/ctrlProp23.xml"/><Relationship Id="rId48" Type="http://schemas.openxmlformats.org/officeDocument/2006/relationships/ctrlProp" Target="../ctrlProps/ctrlProp44.xml"/><Relationship Id="rId69" Type="http://schemas.openxmlformats.org/officeDocument/2006/relationships/ctrlProp" Target="../ctrlProps/ctrlProp65.xml"/><Relationship Id="rId113" Type="http://schemas.openxmlformats.org/officeDocument/2006/relationships/ctrlProp" Target="../ctrlProps/ctrlProp109.xml"/><Relationship Id="rId134" Type="http://schemas.openxmlformats.org/officeDocument/2006/relationships/ctrlProp" Target="../ctrlProps/ctrlProp130.xml"/><Relationship Id="rId80" Type="http://schemas.openxmlformats.org/officeDocument/2006/relationships/ctrlProp" Target="../ctrlProps/ctrlProp76.xml"/><Relationship Id="rId155" Type="http://schemas.openxmlformats.org/officeDocument/2006/relationships/ctrlProp" Target="../ctrlProps/ctrlProp151.xml"/><Relationship Id="rId176" Type="http://schemas.openxmlformats.org/officeDocument/2006/relationships/ctrlProp" Target="../ctrlProps/ctrlProp172.xml"/><Relationship Id="rId197" Type="http://schemas.openxmlformats.org/officeDocument/2006/relationships/ctrlProp" Target="../ctrlProps/ctrlProp193.xml"/><Relationship Id="rId201" Type="http://schemas.openxmlformats.org/officeDocument/2006/relationships/ctrlProp" Target="../ctrlProps/ctrlProp197.xml"/><Relationship Id="rId17" Type="http://schemas.openxmlformats.org/officeDocument/2006/relationships/ctrlProp" Target="../ctrlProps/ctrlProp13.xml"/><Relationship Id="rId38" Type="http://schemas.openxmlformats.org/officeDocument/2006/relationships/ctrlProp" Target="../ctrlProps/ctrlProp34.xml"/><Relationship Id="rId59" Type="http://schemas.openxmlformats.org/officeDocument/2006/relationships/ctrlProp" Target="../ctrlProps/ctrlProp55.xml"/><Relationship Id="rId103" Type="http://schemas.openxmlformats.org/officeDocument/2006/relationships/ctrlProp" Target="../ctrlProps/ctrlProp99.xml"/><Relationship Id="rId124" Type="http://schemas.openxmlformats.org/officeDocument/2006/relationships/ctrlProp" Target="../ctrlProps/ctrlProp120.xml"/><Relationship Id="rId70" Type="http://schemas.openxmlformats.org/officeDocument/2006/relationships/ctrlProp" Target="../ctrlProps/ctrlProp66.xml"/><Relationship Id="rId91" Type="http://schemas.openxmlformats.org/officeDocument/2006/relationships/ctrlProp" Target="../ctrlProps/ctrlProp87.xml"/><Relationship Id="rId145" Type="http://schemas.openxmlformats.org/officeDocument/2006/relationships/ctrlProp" Target="../ctrlProps/ctrlProp141.xml"/><Relationship Id="rId166" Type="http://schemas.openxmlformats.org/officeDocument/2006/relationships/ctrlProp" Target="../ctrlProps/ctrlProp162.xml"/><Relationship Id="rId187" Type="http://schemas.openxmlformats.org/officeDocument/2006/relationships/ctrlProp" Target="../ctrlProps/ctrlProp183.xml"/><Relationship Id="rId1" Type="http://schemas.openxmlformats.org/officeDocument/2006/relationships/hyperlink" Target="http://www.city.mimasaka.lg.jp/" TargetMode="External"/><Relationship Id="rId28" Type="http://schemas.openxmlformats.org/officeDocument/2006/relationships/ctrlProp" Target="../ctrlProps/ctrlProp24.xml"/><Relationship Id="rId49" Type="http://schemas.openxmlformats.org/officeDocument/2006/relationships/ctrlProp" Target="../ctrlProps/ctrlProp45.xml"/><Relationship Id="rId114" Type="http://schemas.openxmlformats.org/officeDocument/2006/relationships/ctrlProp" Target="../ctrlProps/ctrlProp110.xml"/><Relationship Id="rId60" Type="http://schemas.openxmlformats.org/officeDocument/2006/relationships/ctrlProp" Target="../ctrlProps/ctrlProp56.xml"/><Relationship Id="rId81" Type="http://schemas.openxmlformats.org/officeDocument/2006/relationships/ctrlProp" Target="../ctrlProps/ctrlProp77.xml"/><Relationship Id="rId135" Type="http://schemas.openxmlformats.org/officeDocument/2006/relationships/ctrlProp" Target="../ctrlProps/ctrlProp131.xml"/><Relationship Id="rId156" Type="http://schemas.openxmlformats.org/officeDocument/2006/relationships/ctrlProp" Target="../ctrlProps/ctrlProp152.xml"/><Relationship Id="rId177" Type="http://schemas.openxmlformats.org/officeDocument/2006/relationships/ctrlProp" Target="../ctrlProps/ctrlProp173.xml"/><Relationship Id="rId198" Type="http://schemas.openxmlformats.org/officeDocument/2006/relationships/ctrlProp" Target="../ctrlProps/ctrlProp194.xml"/><Relationship Id="rId202" Type="http://schemas.openxmlformats.org/officeDocument/2006/relationships/ctrlProp" Target="../ctrlProps/ctrlProp198.xml"/><Relationship Id="rId18" Type="http://schemas.openxmlformats.org/officeDocument/2006/relationships/ctrlProp" Target="../ctrlProps/ctrlProp14.xml"/><Relationship Id="rId39" Type="http://schemas.openxmlformats.org/officeDocument/2006/relationships/ctrlProp" Target="../ctrlProps/ctrlProp35.xml"/><Relationship Id="rId50" Type="http://schemas.openxmlformats.org/officeDocument/2006/relationships/ctrlProp" Target="../ctrlProps/ctrlProp46.xml"/><Relationship Id="rId104" Type="http://schemas.openxmlformats.org/officeDocument/2006/relationships/ctrlProp" Target="../ctrlProps/ctrlProp100.xml"/><Relationship Id="rId125" Type="http://schemas.openxmlformats.org/officeDocument/2006/relationships/ctrlProp" Target="../ctrlProps/ctrlProp121.xml"/><Relationship Id="rId146" Type="http://schemas.openxmlformats.org/officeDocument/2006/relationships/ctrlProp" Target="../ctrlProps/ctrlProp142.xml"/><Relationship Id="rId167" Type="http://schemas.openxmlformats.org/officeDocument/2006/relationships/ctrlProp" Target="../ctrlProps/ctrlProp163.xml"/><Relationship Id="rId188" Type="http://schemas.openxmlformats.org/officeDocument/2006/relationships/ctrlProp" Target="../ctrlProps/ctrlProp184.xml"/><Relationship Id="rId71" Type="http://schemas.openxmlformats.org/officeDocument/2006/relationships/ctrlProp" Target="../ctrlProps/ctrlProp67.xml"/><Relationship Id="rId92" Type="http://schemas.openxmlformats.org/officeDocument/2006/relationships/ctrlProp" Target="../ctrlProps/ctrlProp88.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FF00"/>
  </sheetPr>
  <dimension ref="A1:AH353"/>
  <sheetViews>
    <sheetView tabSelected="1" view="pageBreakPreview" zoomScale="70" zoomScaleNormal="70" zoomScaleSheetLayoutView="70" workbookViewId="0">
      <selection activeCell="I2" sqref="I2"/>
    </sheetView>
  </sheetViews>
  <sheetFormatPr defaultColWidth="9" defaultRowHeight="14.25" x14ac:dyDescent="0.15"/>
  <cols>
    <col min="1" max="1" width="4.5" style="6" customWidth="1"/>
    <col min="2" max="2" width="45.375" style="6" customWidth="1"/>
    <col min="3" max="3" width="5.625" style="6" customWidth="1"/>
    <col min="4" max="4" width="3.5" style="6" bestFit="1" customWidth="1"/>
    <col min="5" max="5" width="4" style="6" customWidth="1"/>
    <col min="6" max="6" width="3.5" style="6" bestFit="1" customWidth="1"/>
    <col min="7" max="7" width="4.875" style="6" customWidth="1"/>
    <col min="8" max="8" width="6.375" style="6" customWidth="1"/>
    <col min="9" max="9" width="9.875" style="6" customWidth="1"/>
    <col min="10" max="10" width="28.375" style="105" customWidth="1"/>
    <col min="11" max="11" width="9" style="6"/>
    <col min="12" max="18" width="9" style="6" customWidth="1"/>
    <col min="19" max="30" width="9" style="6" hidden="1" customWidth="1"/>
    <col min="31" max="32" width="9" style="6" customWidth="1"/>
    <col min="33" max="16384" width="9" style="6"/>
  </cols>
  <sheetData>
    <row r="1" spans="1:18" ht="21" x14ac:dyDescent="0.15">
      <c r="A1" s="98" t="s">
        <v>430</v>
      </c>
    </row>
    <row r="2" spans="1:18" ht="17.25" customHeight="1" x14ac:dyDescent="0.15">
      <c r="K2" s="6" t="s">
        <v>408</v>
      </c>
    </row>
    <row r="3" spans="1:18" ht="24.75" thickBot="1" x14ac:dyDescent="0.2">
      <c r="A3" s="407" t="s">
        <v>92</v>
      </c>
    </row>
    <row r="4" spans="1:18" ht="114.75" customHeight="1" thickBot="1" x14ac:dyDescent="0.2">
      <c r="A4" s="485" t="s">
        <v>331</v>
      </c>
      <c r="B4" s="486"/>
      <c r="C4" s="486"/>
      <c r="D4" s="486"/>
      <c r="E4" s="486"/>
      <c r="F4" s="486"/>
      <c r="G4" s="486"/>
      <c r="H4" s="486"/>
      <c r="I4" s="486"/>
      <c r="J4" s="487"/>
    </row>
    <row r="5" spans="1:18" ht="17.25" customHeight="1" x14ac:dyDescent="0.15">
      <c r="A5" s="492" t="s">
        <v>0</v>
      </c>
      <c r="B5" s="491"/>
      <c r="C5" s="491" t="s">
        <v>1</v>
      </c>
      <c r="D5" s="491"/>
      <c r="E5" s="491"/>
      <c r="F5" s="491"/>
      <c r="G5" s="491"/>
      <c r="H5" s="491"/>
      <c r="I5" s="491"/>
      <c r="J5" s="274" t="s">
        <v>260</v>
      </c>
    </row>
    <row r="6" spans="1:18" ht="24.75" customHeight="1" x14ac:dyDescent="0.15">
      <c r="A6" s="409" t="s">
        <v>262</v>
      </c>
      <c r="B6" s="410"/>
      <c r="C6" s="410"/>
      <c r="D6" s="410"/>
      <c r="E6" s="410"/>
      <c r="F6" s="410"/>
      <c r="G6" s="410"/>
      <c r="H6" s="410"/>
      <c r="I6" s="410"/>
      <c r="J6" s="411"/>
      <c r="L6" s="307" t="s">
        <v>435</v>
      </c>
    </row>
    <row r="7" spans="1:18" ht="7.5" customHeight="1" thickBot="1" x14ac:dyDescent="0.2">
      <c r="A7" s="31"/>
      <c r="B7" s="29"/>
      <c r="C7" s="29"/>
      <c r="D7" s="29"/>
      <c r="E7" s="29"/>
      <c r="F7" s="29"/>
      <c r="G7" s="29"/>
      <c r="H7" s="29"/>
      <c r="I7" s="29"/>
      <c r="J7" s="106"/>
      <c r="L7" s="307"/>
    </row>
    <row r="8" spans="1:18" s="25" customFormat="1" ht="17.25" customHeight="1" thickBot="1" x14ac:dyDescent="0.2">
      <c r="A8" s="94" t="s">
        <v>110</v>
      </c>
      <c r="B8" s="95" t="s">
        <v>122</v>
      </c>
      <c r="C8" s="125"/>
      <c r="D8" s="33" t="s">
        <v>29</v>
      </c>
      <c r="E8" s="125"/>
      <c r="F8" s="33" t="s">
        <v>30</v>
      </c>
      <c r="G8" s="125"/>
      <c r="H8" s="33" t="s">
        <v>31</v>
      </c>
      <c r="I8" s="33"/>
      <c r="J8" s="107">
        <v>44287</v>
      </c>
      <c r="L8" s="307" t="s">
        <v>428</v>
      </c>
    </row>
    <row r="9" spans="1:18" s="25" customFormat="1" ht="7.5" customHeight="1" thickBot="1" x14ac:dyDescent="0.2">
      <c r="A9" s="32"/>
      <c r="B9" s="47"/>
      <c r="C9" s="30"/>
      <c r="D9" s="33"/>
      <c r="E9" s="30"/>
      <c r="F9" s="33"/>
      <c r="G9" s="30"/>
      <c r="H9" s="33"/>
      <c r="I9" s="33"/>
      <c r="J9" s="107"/>
    </row>
    <row r="10" spans="1:18" ht="17.25" customHeight="1" thickBot="1" x14ac:dyDescent="0.2">
      <c r="A10" s="88" t="s">
        <v>110</v>
      </c>
      <c r="B10" s="239" t="s">
        <v>123</v>
      </c>
      <c r="C10" s="428"/>
      <c r="D10" s="429"/>
      <c r="E10" s="429"/>
      <c r="F10" s="429"/>
      <c r="G10" s="429"/>
      <c r="H10" s="429"/>
      <c r="I10" s="430"/>
      <c r="J10" s="108" t="s">
        <v>402</v>
      </c>
    </row>
    <row r="11" spans="1:18" ht="7.5" customHeight="1" thickBot="1" x14ac:dyDescent="0.2">
      <c r="A11" s="35"/>
      <c r="B11" s="48"/>
      <c r="C11" s="37"/>
      <c r="D11" s="37"/>
      <c r="E11" s="37"/>
      <c r="F11" s="37"/>
      <c r="G11" s="37"/>
      <c r="H11" s="37"/>
      <c r="I11" s="37"/>
      <c r="J11" s="108"/>
    </row>
    <row r="12" spans="1:18" ht="17.25" customHeight="1" thickBot="1" x14ac:dyDescent="0.2">
      <c r="A12" s="88" t="s">
        <v>110</v>
      </c>
      <c r="B12" s="239" t="s">
        <v>124</v>
      </c>
      <c r="C12" s="428"/>
      <c r="D12" s="429"/>
      <c r="E12" s="429"/>
      <c r="F12" s="429"/>
      <c r="G12" s="429"/>
      <c r="H12" s="429"/>
      <c r="I12" s="430"/>
      <c r="J12" s="108" t="s">
        <v>381</v>
      </c>
      <c r="L12" s="504" t="s">
        <v>431</v>
      </c>
      <c r="M12" s="504"/>
      <c r="N12" s="504"/>
      <c r="O12" s="504"/>
      <c r="P12" s="504"/>
      <c r="Q12" s="504"/>
      <c r="R12" s="504"/>
    </row>
    <row r="13" spans="1:18" ht="7.5" customHeight="1" thickBot="1" x14ac:dyDescent="0.2">
      <c r="A13" s="35"/>
      <c r="B13" s="48"/>
      <c r="C13" s="36"/>
      <c r="D13" s="36"/>
      <c r="E13" s="36"/>
      <c r="F13" s="36"/>
      <c r="G13" s="36"/>
      <c r="H13" s="36"/>
      <c r="I13" s="36"/>
      <c r="J13" s="108"/>
      <c r="L13" s="504"/>
      <c r="M13" s="504"/>
      <c r="N13" s="504"/>
      <c r="O13" s="504"/>
      <c r="P13" s="504"/>
      <c r="Q13" s="504"/>
      <c r="R13" s="504"/>
    </row>
    <row r="14" spans="1:18" ht="17.25" customHeight="1" thickBot="1" x14ac:dyDescent="0.2">
      <c r="A14" s="88" t="s">
        <v>110</v>
      </c>
      <c r="B14" s="239" t="s">
        <v>125</v>
      </c>
      <c r="C14" s="428"/>
      <c r="D14" s="429"/>
      <c r="E14" s="429"/>
      <c r="F14" s="429"/>
      <c r="G14" s="429"/>
      <c r="H14" s="429"/>
      <c r="I14" s="430"/>
      <c r="J14" s="108" t="s">
        <v>380</v>
      </c>
      <c r="L14" s="504"/>
      <c r="M14" s="504"/>
      <c r="N14" s="504"/>
      <c r="O14" s="504"/>
      <c r="P14" s="504"/>
      <c r="Q14" s="504"/>
      <c r="R14" s="504"/>
    </row>
    <row r="15" spans="1:18" ht="7.5" customHeight="1" thickBot="1" x14ac:dyDescent="0.2">
      <c r="A15" s="35"/>
      <c r="B15" s="48"/>
      <c r="C15" s="36"/>
      <c r="D15" s="36"/>
      <c r="E15" s="36"/>
      <c r="F15" s="36"/>
      <c r="G15" s="36"/>
      <c r="H15" s="36"/>
      <c r="I15" s="36"/>
      <c r="J15" s="108"/>
      <c r="L15" s="504"/>
      <c r="M15" s="504"/>
      <c r="N15" s="504"/>
      <c r="O15" s="504"/>
      <c r="P15" s="504"/>
      <c r="Q15" s="504"/>
      <c r="R15" s="504"/>
    </row>
    <row r="16" spans="1:18" ht="17.25" customHeight="1" thickBot="1" x14ac:dyDescent="0.2">
      <c r="A16" s="88" t="s">
        <v>110</v>
      </c>
      <c r="B16" s="207" t="s">
        <v>374</v>
      </c>
      <c r="C16" s="428"/>
      <c r="D16" s="429"/>
      <c r="E16" s="429"/>
      <c r="F16" s="429"/>
      <c r="G16" s="429"/>
      <c r="H16" s="429"/>
      <c r="I16" s="430"/>
      <c r="J16" s="108" t="s">
        <v>392</v>
      </c>
      <c r="L16" s="504"/>
      <c r="M16" s="504"/>
      <c r="N16" s="504"/>
      <c r="O16" s="504"/>
      <c r="P16" s="504"/>
      <c r="Q16" s="504"/>
      <c r="R16" s="504"/>
    </row>
    <row r="17" spans="1:18" ht="7.5" customHeight="1" thickBot="1" x14ac:dyDescent="0.2">
      <c r="A17" s="88"/>
      <c r="B17" s="237"/>
      <c r="C17" s="93"/>
      <c r="D17" s="93"/>
      <c r="E17" s="93"/>
      <c r="F17" s="93"/>
      <c r="G17" s="93"/>
      <c r="H17" s="93"/>
      <c r="I17" s="93"/>
      <c r="J17" s="108"/>
      <c r="L17" s="504"/>
      <c r="M17" s="504"/>
      <c r="N17" s="504"/>
      <c r="O17" s="504"/>
      <c r="P17" s="504"/>
      <c r="Q17" s="504"/>
      <c r="R17" s="504"/>
    </row>
    <row r="18" spans="1:18" ht="17.25" customHeight="1" thickBot="1" x14ac:dyDescent="0.2">
      <c r="A18" s="88" t="s">
        <v>110</v>
      </c>
      <c r="B18" s="207" t="s">
        <v>203</v>
      </c>
      <c r="C18" s="428"/>
      <c r="D18" s="429"/>
      <c r="E18" s="429"/>
      <c r="F18" s="429"/>
      <c r="G18" s="429"/>
      <c r="H18" s="429"/>
      <c r="I18" s="430"/>
      <c r="J18" s="211" t="s">
        <v>204</v>
      </c>
      <c r="L18" s="504"/>
      <c r="M18" s="504"/>
      <c r="N18" s="504"/>
      <c r="O18" s="504"/>
      <c r="P18" s="504"/>
      <c r="Q18" s="504"/>
      <c r="R18" s="504"/>
    </row>
    <row r="19" spans="1:18" ht="7.5" customHeight="1" x14ac:dyDescent="0.15">
      <c r="A19" s="88"/>
      <c r="B19" s="237"/>
      <c r="C19" s="93"/>
      <c r="D19" s="93"/>
      <c r="E19" s="93"/>
      <c r="F19" s="93"/>
      <c r="G19" s="93"/>
      <c r="H19" s="93"/>
      <c r="I19" s="93"/>
      <c r="J19" s="108"/>
      <c r="L19" s="504"/>
      <c r="M19" s="504"/>
      <c r="N19" s="504"/>
      <c r="O19" s="504"/>
      <c r="P19" s="504"/>
      <c r="Q19" s="504"/>
      <c r="R19" s="504"/>
    </row>
    <row r="20" spans="1:18" ht="24.75" customHeight="1" x14ac:dyDescent="0.15">
      <c r="A20" s="409" t="s">
        <v>257</v>
      </c>
      <c r="B20" s="410"/>
      <c r="C20" s="410"/>
      <c r="D20" s="410"/>
      <c r="E20" s="410"/>
      <c r="F20" s="410"/>
      <c r="G20" s="410"/>
      <c r="H20" s="410"/>
      <c r="I20" s="410"/>
      <c r="J20" s="411"/>
      <c r="L20" s="504"/>
      <c r="M20" s="504"/>
      <c r="N20" s="504"/>
      <c r="O20" s="504"/>
      <c r="P20" s="504"/>
      <c r="Q20" s="504"/>
      <c r="R20" s="504"/>
    </row>
    <row r="21" spans="1:18" ht="17.25" customHeight="1" x14ac:dyDescent="0.15">
      <c r="A21" s="438" t="s">
        <v>121</v>
      </c>
      <c r="B21" s="439"/>
      <c r="C21" s="236"/>
      <c r="D21" s="236"/>
      <c r="E21" s="236"/>
      <c r="F21" s="236"/>
      <c r="G21" s="236"/>
      <c r="H21" s="236"/>
      <c r="I21" s="236"/>
      <c r="J21" s="119"/>
      <c r="L21" s="262"/>
      <c r="M21" s="91"/>
      <c r="N21" s="91"/>
      <c r="O21" s="91"/>
      <c r="P21" s="91"/>
    </row>
    <row r="22" spans="1:18" ht="7.5" customHeight="1" thickBot="1" x14ac:dyDescent="0.2">
      <c r="A22" s="88"/>
      <c r="B22" s="237"/>
      <c r="C22" s="93"/>
      <c r="D22" s="93"/>
      <c r="E22" s="93"/>
      <c r="F22" s="93"/>
      <c r="G22" s="93"/>
      <c r="H22" s="93"/>
      <c r="I22" s="93"/>
      <c r="J22" s="108"/>
    </row>
    <row r="23" spans="1:18" ht="17.25" customHeight="1" thickBot="1" x14ac:dyDescent="0.2">
      <c r="A23" s="88"/>
      <c r="B23" s="237" t="s">
        <v>65</v>
      </c>
      <c r="C23" s="420" t="s">
        <v>413</v>
      </c>
      <c r="D23" s="420"/>
      <c r="E23" s="418"/>
      <c r="F23" s="419"/>
      <c r="G23" s="420" t="s">
        <v>44</v>
      </c>
      <c r="H23" s="420"/>
      <c r="I23" s="126"/>
      <c r="J23" s="108" t="s">
        <v>414</v>
      </c>
      <c r="L23" s="412" t="s">
        <v>434</v>
      </c>
      <c r="M23" s="412"/>
      <c r="N23" s="412"/>
      <c r="O23" s="412"/>
      <c r="P23" s="412"/>
      <c r="Q23" s="412"/>
      <c r="R23" s="412"/>
    </row>
    <row r="24" spans="1:18" ht="7.5" customHeight="1" thickBot="1" x14ac:dyDescent="0.2">
      <c r="A24" s="88"/>
      <c r="B24" s="237"/>
      <c r="C24" s="93"/>
      <c r="D24" s="93"/>
      <c r="E24" s="93"/>
      <c r="F24" s="93"/>
      <c r="G24" s="93"/>
      <c r="H24" s="93"/>
      <c r="I24" s="93"/>
      <c r="J24" s="108"/>
      <c r="L24" s="412"/>
      <c r="M24" s="412"/>
      <c r="N24" s="412"/>
      <c r="O24" s="412"/>
      <c r="P24" s="412"/>
      <c r="Q24" s="412"/>
      <c r="R24" s="412"/>
    </row>
    <row r="25" spans="1:18" ht="17.25" customHeight="1" thickBot="1" x14ac:dyDescent="0.2">
      <c r="A25" s="88"/>
      <c r="B25" s="237" t="s">
        <v>47</v>
      </c>
      <c r="C25" s="420" t="s">
        <v>413</v>
      </c>
      <c r="D25" s="420"/>
      <c r="E25" s="418"/>
      <c r="F25" s="419"/>
      <c r="G25" s="420" t="s">
        <v>44</v>
      </c>
      <c r="H25" s="420"/>
      <c r="I25" s="126"/>
      <c r="J25" s="108" t="s">
        <v>414</v>
      </c>
      <c r="L25" s="412"/>
      <c r="M25" s="412"/>
      <c r="N25" s="412"/>
      <c r="O25" s="412"/>
      <c r="P25" s="412"/>
      <c r="Q25" s="412"/>
      <c r="R25" s="412"/>
    </row>
    <row r="26" spans="1:18" ht="7.5" customHeight="1" thickBot="1" x14ac:dyDescent="0.2">
      <c r="A26" s="88"/>
      <c r="B26" s="237"/>
      <c r="C26" s="93"/>
      <c r="D26" s="93"/>
      <c r="E26" s="93"/>
      <c r="F26" s="93"/>
      <c r="G26" s="93"/>
      <c r="H26" s="93"/>
      <c r="I26" s="93"/>
      <c r="J26" s="108"/>
      <c r="L26" s="412"/>
      <c r="M26" s="412"/>
      <c r="N26" s="412"/>
      <c r="O26" s="412"/>
      <c r="P26" s="412"/>
      <c r="Q26" s="412"/>
      <c r="R26" s="412"/>
    </row>
    <row r="27" spans="1:18" ht="17.25" customHeight="1" thickBot="1" x14ac:dyDescent="0.2">
      <c r="A27" s="88"/>
      <c r="B27" s="237" t="s">
        <v>43</v>
      </c>
      <c r="C27" s="80" t="s">
        <v>85</v>
      </c>
      <c r="D27" s="92"/>
      <c r="E27" s="81"/>
      <c r="F27" s="81"/>
      <c r="G27" s="465"/>
      <c r="H27" s="466"/>
      <c r="I27" s="467"/>
      <c r="J27" s="108" t="s">
        <v>104</v>
      </c>
      <c r="L27" s="412"/>
      <c r="M27" s="412"/>
      <c r="N27" s="412"/>
      <c r="O27" s="412"/>
      <c r="P27" s="412"/>
      <c r="Q27" s="412"/>
      <c r="R27" s="412"/>
    </row>
    <row r="28" spans="1:18" ht="7.5" customHeight="1" thickBot="1" x14ac:dyDescent="0.2">
      <c r="A28" s="88"/>
      <c r="B28" s="237"/>
      <c r="C28" s="92"/>
      <c r="D28" s="92"/>
      <c r="E28" s="81"/>
      <c r="F28" s="81"/>
      <c r="G28" s="92"/>
      <c r="H28" s="92"/>
      <c r="I28" s="82"/>
      <c r="J28" s="108"/>
      <c r="L28" s="412"/>
      <c r="M28" s="412"/>
      <c r="N28" s="412"/>
      <c r="O28" s="412"/>
      <c r="P28" s="412"/>
      <c r="Q28" s="412"/>
      <c r="R28" s="412"/>
    </row>
    <row r="29" spans="1:18" ht="17.25" customHeight="1" thickBot="1" x14ac:dyDescent="0.2">
      <c r="A29" s="88"/>
      <c r="B29" s="237"/>
      <c r="C29" s="420" t="s">
        <v>413</v>
      </c>
      <c r="D29" s="420"/>
      <c r="E29" s="418"/>
      <c r="F29" s="419"/>
      <c r="G29" s="420" t="s">
        <v>44</v>
      </c>
      <c r="H29" s="420"/>
      <c r="I29" s="129"/>
      <c r="J29" s="108" t="s">
        <v>414</v>
      </c>
      <c r="L29" s="412"/>
      <c r="M29" s="412"/>
      <c r="N29" s="412"/>
      <c r="O29" s="412"/>
      <c r="P29" s="412"/>
      <c r="Q29" s="412"/>
      <c r="R29" s="412"/>
    </row>
    <row r="30" spans="1:18" ht="7.5" customHeight="1" x14ac:dyDescent="0.15">
      <c r="A30" s="34"/>
      <c r="B30" s="26"/>
      <c r="C30" s="27"/>
      <c r="D30" s="27"/>
      <c r="E30" s="27"/>
      <c r="F30" s="27"/>
      <c r="G30" s="27"/>
      <c r="H30" s="27"/>
      <c r="I30" s="27"/>
      <c r="J30" s="109"/>
      <c r="L30" s="412"/>
      <c r="M30" s="412"/>
      <c r="N30" s="412"/>
      <c r="O30" s="412"/>
      <c r="P30" s="412"/>
      <c r="Q30" s="412"/>
      <c r="R30" s="412"/>
    </row>
    <row r="31" spans="1:18" ht="17.25" customHeight="1" x14ac:dyDescent="0.15">
      <c r="A31" s="493" t="s">
        <v>216</v>
      </c>
      <c r="B31" s="494"/>
      <c r="C31" s="247"/>
      <c r="D31" s="247"/>
      <c r="E31" s="247"/>
      <c r="F31" s="247"/>
      <c r="G31" s="247"/>
      <c r="H31" s="247"/>
      <c r="I31" s="247"/>
      <c r="J31" s="248"/>
      <c r="L31" s="412"/>
      <c r="M31" s="412"/>
      <c r="N31" s="412"/>
      <c r="O31" s="412"/>
      <c r="P31" s="412"/>
      <c r="Q31" s="412"/>
      <c r="R31" s="412"/>
    </row>
    <row r="32" spans="1:18" ht="7.5" customHeight="1" x14ac:dyDescent="0.15">
      <c r="A32" s="88"/>
      <c r="B32" s="237"/>
      <c r="C32" s="93"/>
      <c r="D32" s="93"/>
      <c r="E32" s="93"/>
      <c r="F32" s="93"/>
      <c r="G32" s="93"/>
      <c r="H32" s="93"/>
      <c r="I32" s="93"/>
      <c r="J32" s="108"/>
    </row>
    <row r="33" spans="1:16" ht="17.25" customHeight="1" thickBot="1" x14ac:dyDescent="0.2">
      <c r="A33" s="88" t="s">
        <v>110</v>
      </c>
      <c r="B33" s="237" t="s">
        <v>332</v>
      </c>
      <c r="C33" s="420" t="s">
        <v>413</v>
      </c>
      <c r="D33" s="420"/>
      <c r="E33" s="237" t="s">
        <v>215</v>
      </c>
      <c r="F33" s="237"/>
      <c r="G33" s="420" t="s">
        <v>44</v>
      </c>
      <c r="H33" s="420"/>
      <c r="I33" s="237" t="s">
        <v>215</v>
      </c>
      <c r="J33" s="249"/>
    </row>
    <row r="34" spans="1:16" ht="7.5" customHeight="1" thickBot="1" x14ac:dyDescent="0.2">
      <c r="A34" s="35"/>
      <c r="B34" s="48"/>
      <c r="C34" s="237"/>
      <c r="D34" s="237"/>
      <c r="E34" s="237"/>
      <c r="F34" s="237"/>
      <c r="G34" s="237"/>
      <c r="H34" s="237"/>
      <c r="I34" s="237"/>
      <c r="J34" s="249"/>
    </row>
    <row r="35" spans="1:16" ht="17.25" customHeight="1" thickBot="1" x14ac:dyDescent="0.2">
      <c r="A35" s="88"/>
      <c r="B35" s="216"/>
      <c r="C35" s="420" t="s">
        <v>413</v>
      </c>
      <c r="D35" s="420"/>
      <c r="E35" s="418"/>
      <c r="F35" s="419"/>
      <c r="G35" s="420" t="s">
        <v>44</v>
      </c>
      <c r="H35" s="420"/>
      <c r="I35" s="126"/>
      <c r="J35" s="249" t="s">
        <v>358</v>
      </c>
      <c r="L35" s="468" t="s">
        <v>432</v>
      </c>
      <c r="M35" s="469"/>
      <c r="N35" s="469"/>
      <c r="O35" s="469"/>
      <c r="P35" s="469"/>
    </row>
    <row r="36" spans="1:16" ht="7.5" customHeight="1" thickBot="1" x14ac:dyDescent="0.2">
      <c r="A36" s="88"/>
      <c r="B36" s="237"/>
      <c r="C36" s="237"/>
      <c r="D36" s="237"/>
      <c r="E36" s="237"/>
      <c r="F36" s="237"/>
      <c r="G36" s="237"/>
      <c r="H36" s="237"/>
      <c r="I36" s="237"/>
      <c r="J36" s="249"/>
      <c r="L36" s="469"/>
      <c r="M36" s="469"/>
      <c r="N36" s="469"/>
      <c r="O36" s="469"/>
      <c r="P36" s="469"/>
    </row>
    <row r="37" spans="1:16" ht="17.25" customHeight="1" thickBot="1" x14ac:dyDescent="0.2">
      <c r="A37" s="88"/>
      <c r="B37" s="216"/>
      <c r="C37" s="420" t="s">
        <v>413</v>
      </c>
      <c r="D37" s="420"/>
      <c r="E37" s="418"/>
      <c r="F37" s="419"/>
      <c r="G37" s="420" t="s">
        <v>44</v>
      </c>
      <c r="H37" s="420"/>
      <c r="I37" s="126"/>
      <c r="J37" s="249" t="s">
        <v>359</v>
      </c>
      <c r="L37" s="469"/>
      <c r="M37" s="469"/>
      <c r="N37" s="469"/>
      <c r="O37" s="469"/>
      <c r="P37" s="469"/>
    </row>
    <row r="38" spans="1:16" ht="7.5" customHeight="1" thickBot="1" x14ac:dyDescent="0.2">
      <c r="A38" s="88"/>
      <c r="B38" s="237"/>
      <c r="C38" s="237"/>
      <c r="D38" s="237"/>
      <c r="E38" s="237"/>
      <c r="F38" s="237"/>
      <c r="G38" s="237"/>
      <c r="H38" s="237"/>
      <c r="I38" s="237"/>
      <c r="J38" s="249"/>
      <c r="L38" s="469"/>
      <c r="M38" s="469"/>
      <c r="N38" s="469"/>
      <c r="O38" s="469"/>
      <c r="P38" s="469"/>
    </row>
    <row r="39" spans="1:16" ht="17.25" customHeight="1" thickBot="1" x14ac:dyDescent="0.2">
      <c r="A39" s="88"/>
      <c r="B39" s="216"/>
      <c r="C39" s="420" t="s">
        <v>413</v>
      </c>
      <c r="D39" s="420"/>
      <c r="E39" s="418"/>
      <c r="F39" s="419"/>
      <c r="G39" s="420" t="s">
        <v>44</v>
      </c>
      <c r="H39" s="420"/>
      <c r="I39" s="129"/>
      <c r="J39" s="249" t="s">
        <v>360</v>
      </c>
      <c r="L39" s="469"/>
      <c r="M39" s="469"/>
      <c r="N39" s="469"/>
      <c r="O39" s="469"/>
      <c r="P39" s="469"/>
    </row>
    <row r="40" spans="1:16" ht="7.5" customHeight="1" thickBot="1" x14ac:dyDescent="0.2">
      <c r="A40" s="88"/>
      <c r="B40" s="237"/>
      <c r="C40" s="237"/>
      <c r="D40" s="237"/>
      <c r="E40" s="237"/>
      <c r="F40" s="237"/>
      <c r="G40" s="237"/>
      <c r="H40" s="237"/>
      <c r="I40" s="237"/>
      <c r="J40" s="249"/>
      <c r="L40" s="469"/>
      <c r="M40" s="469"/>
      <c r="N40" s="469"/>
      <c r="O40" s="469"/>
      <c r="P40" s="469"/>
    </row>
    <row r="41" spans="1:16" ht="17.25" customHeight="1" thickBot="1" x14ac:dyDescent="0.2">
      <c r="A41" s="88"/>
      <c r="B41" s="216"/>
      <c r="C41" s="420" t="s">
        <v>413</v>
      </c>
      <c r="D41" s="420"/>
      <c r="E41" s="418"/>
      <c r="F41" s="419"/>
      <c r="G41" s="420" t="s">
        <v>44</v>
      </c>
      <c r="H41" s="420"/>
      <c r="I41" s="129"/>
      <c r="J41" s="249" t="s">
        <v>429</v>
      </c>
      <c r="L41" s="469"/>
      <c r="M41" s="469"/>
      <c r="N41" s="469"/>
      <c r="O41" s="469"/>
      <c r="P41" s="469"/>
    </row>
    <row r="42" spans="1:16" ht="7.5" customHeight="1" thickBot="1" x14ac:dyDescent="0.2">
      <c r="A42" s="88"/>
      <c r="B42" s="237"/>
      <c r="C42" s="237"/>
      <c r="D42" s="237"/>
      <c r="E42" s="237"/>
      <c r="F42" s="237"/>
      <c r="G42" s="237"/>
      <c r="H42" s="237"/>
      <c r="I42" s="237"/>
      <c r="J42" s="249"/>
    </row>
    <row r="43" spans="1:16" ht="17.25" customHeight="1" thickBot="1" x14ac:dyDescent="0.2">
      <c r="A43" s="88"/>
      <c r="B43" s="216"/>
      <c r="C43" s="420" t="s">
        <v>413</v>
      </c>
      <c r="D43" s="420"/>
      <c r="E43" s="418"/>
      <c r="F43" s="419"/>
      <c r="G43" s="420" t="s">
        <v>44</v>
      </c>
      <c r="H43" s="420"/>
      <c r="I43" s="129"/>
      <c r="J43" s="249"/>
    </row>
    <row r="44" spans="1:16" ht="7.5" customHeight="1" thickBot="1" x14ac:dyDescent="0.2">
      <c r="A44" s="88"/>
      <c r="B44" s="237"/>
      <c r="C44" s="237"/>
      <c r="D44" s="237"/>
      <c r="E44" s="237"/>
      <c r="F44" s="237"/>
      <c r="G44" s="237"/>
      <c r="H44" s="237"/>
      <c r="I44" s="237"/>
      <c r="J44" s="249"/>
    </row>
    <row r="45" spans="1:16" ht="17.25" customHeight="1" thickBot="1" x14ac:dyDescent="0.2">
      <c r="A45" s="88"/>
      <c r="B45" s="216"/>
      <c r="C45" s="420" t="s">
        <v>413</v>
      </c>
      <c r="D45" s="420"/>
      <c r="E45" s="418"/>
      <c r="F45" s="419"/>
      <c r="G45" s="420" t="s">
        <v>44</v>
      </c>
      <c r="H45" s="420"/>
      <c r="I45" s="129"/>
      <c r="J45" s="249"/>
    </row>
    <row r="46" spans="1:16" ht="7.5" customHeight="1" x14ac:dyDescent="0.15">
      <c r="A46" s="34"/>
      <c r="B46" s="240"/>
      <c r="C46" s="240"/>
      <c r="D46" s="240"/>
      <c r="E46" s="240"/>
      <c r="F46" s="240"/>
      <c r="G46" s="240"/>
      <c r="H46" s="240"/>
      <c r="I46" s="240"/>
      <c r="J46" s="250"/>
    </row>
    <row r="47" spans="1:16" ht="17.25" customHeight="1" x14ac:dyDescent="0.15">
      <c r="A47" s="409" t="s">
        <v>258</v>
      </c>
      <c r="B47" s="410"/>
      <c r="C47" s="410"/>
      <c r="D47" s="410"/>
      <c r="E47" s="410"/>
      <c r="F47" s="410"/>
      <c r="G47" s="410"/>
      <c r="H47" s="410"/>
      <c r="I47" s="410"/>
      <c r="J47" s="411"/>
      <c r="L47" s="468" t="s">
        <v>350</v>
      </c>
      <c r="M47" s="468"/>
      <c r="N47" s="468"/>
      <c r="O47" s="468"/>
      <c r="P47" s="468"/>
    </row>
    <row r="48" spans="1:16" ht="7.5" customHeight="1" x14ac:dyDescent="0.15">
      <c r="A48" s="44"/>
      <c r="B48" s="29"/>
      <c r="C48" s="29"/>
      <c r="D48" s="29"/>
      <c r="E48" s="29"/>
      <c r="F48" s="29"/>
      <c r="G48" s="29"/>
      <c r="H48" s="29"/>
      <c r="I48" s="29"/>
      <c r="J48" s="106"/>
      <c r="L48" s="468"/>
      <c r="M48" s="468"/>
      <c r="N48" s="468"/>
      <c r="O48" s="468"/>
      <c r="P48" s="468"/>
    </row>
    <row r="49" spans="1:16" ht="17.25" customHeight="1" x14ac:dyDescent="0.15">
      <c r="A49" s="426" t="s">
        <v>198</v>
      </c>
      <c r="B49" s="427"/>
      <c r="C49" s="46"/>
      <c r="D49" s="46"/>
      <c r="E49" s="46"/>
      <c r="F49" s="46"/>
      <c r="G49" s="46"/>
      <c r="H49" s="46"/>
      <c r="I49" s="46"/>
      <c r="J49" s="110"/>
      <c r="L49" s="468"/>
      <c r="M49" s="468"/>
      <c r="N49" s="468"/>
      <c r="O49" s="468"/>
      <c r="P49" s="468"/>
    </row>
    <row r="50" spans="1:16" ht="7.5" customHeight="1" thickBot="1" x14ac:dyDescent="0.2">
      <c r="A50" s="44"/>
      <c r="B50" s="28"/>
      <c r="C50" s="93"/>
      <c r="D50" s="93"/>
      <c r="E50" s="93"/>
      <c r="F50" s="93"/>
      <c r="G50" s="93"/>
      <c r="H50" s="93"/>
      <c r="I50" s="93"/>
      <c r="J50" s="111"/>
      <c r="L50" s="468"/>
      <c r="M50" s="468"/>
      <c r="N50" s="468"/>
      <c r="O50" s="468"/>
      <c r="P50" s="468"/>
    </row>
    <row r="51" spans="1:16" ht="17.25" customHeight="1" thickBot="1" x14ac:dyDescent="0.2">
      <c r="A51" s="44"/>
      <c r="B51" s="124" t="s">
        <v>199</v>
      </c>
      <c r="C51" s="420" t="s">
        <v>199</v>
      </c>
      <c r="D51" s="420"/>
      <c r="E51" s="445"/>
      <c r="F51" s="446"/>
      <c r="G51" s="420" t="s">
        <v>200</v>
      </c>
      <c r="H51" s="420"/>
      <c r="I51" s="212"/>
      <c r="J51" s="206" t="s">
        <v>361</v>
      </c>
      <c r="L51" s="468"/>
      <c r="M51" s="468"/>
      <c r="N51" s="468"/>
      <c r="O51" s="468"/>
      <c r="P51" s="468"/>
    </row>
    <row r="52" spans="1:16" ht="7.5" customHeight="1" x14ac:dyDescent="0.15">
      <c r="A52" s="44"/>
      <c r="B52" s="124"/>
      <c r="C52" s="45"/>
      <c r="D52" s="45"/>
      <c r="E52" s="45"/>
      <c r="F52" s="45"/>
      <c r="G52" s="45"/>
      <c r="H52" s="45"/>
      <c r="I52" s="45"/>
      <c r="J52" s="112"/>
      <c r="L52" s="468"/>
      <c r="M52" s="468"/>
      <c r="N52" s="468"/>
      <c r="O52" s="468"/>
      <c r="P52" s="468"/>
    </row>
    <row r="53" spans="1:16" ht="17.25" customHeight="1" x14ac:dyDescent="0.15">
      <c r="A53" s="426" t="s">
        <v>201</v>
      </c>
      <c r="B53" s="427"/>
      <c r="C53" s="46"/>
      <c r="D53" s="46"/>
      <c r="E53" s="46"/>
      <c r="F53" s="46"/>
      <c r="G53" s="46"/>
      <c r="H53" s="46"/>
      <c r="I53" s="46"/>
      <c r="J53" s="110"/>
      <c r="L53" s="468"/>
      <c r="M53" s="468"/>
      <c r="N53" s="468"/>
      <c r="O53" s="468"/>
      <c r="P53" s="468"/>
    </row>
    <row r="54" spans="1:16" ht="7.5" customHeight="1" thickBot="1" x14ac:dyDescent="0.2">
      <c r="A54" s="44"/>
      <c r="B54" s="28"/>
      <c r="C54" s="93"/>
      <c r="D54" s="93"/>
      <c r="E54" s="93"/>
      <c r="F54" s="93"/>
      <c r="G54" s="93"/>
      <c r="H54" s="93"/>
      <c r="I54" s="93"/>
      <c r="J54" s="111"/>
      <c r="L54" s="468"/>
      <c r="M54" s="468"/>
      <c r="N54" s="468"/>
      <c r="O54" s="468"/>
      <c r="P54" s="468"/>
    </row>
    <row r="55" spans="1:16" ht="17.25" customHeight="1" thickBot="1" x14ac:dyDescent="0.2">
      <c r="A55" s="44"/>
      <c r="B55" s="124" t="s">
        <v>202</v>
      </c>
      <c r="C55" s="80" t="s">
        <v>205</v>
      </c>
      <c r="D55" s="92"/>
      <c r="E55" s="81"/>
      <c r="F55" s="81"/>
      <c r="I55" s="126"/>
      <c r="J55" s="206" t="s">
        <v>377</v>
      </c>
      <c r="L55" s="468"/>
      <c r="M55" s="468"/>
      <c r="N55" s="468"/>
      <c r="O55" s="468"/>
      <c r="P55" s="468"/>
    </row>
    <row r="56" spans="1:16" ht="7.5" customHeight="1" x14ac:dyDescent="0.15">
      <c r="A56" s="44"/>
      <c r="B56" s="124"/>
      <c r="C56" s="45"/>
      <c r="D56" s="45"/>
      <c r="E56" s="45"/>
      <c r="F56" s="45"/>
      <c r="G56" s="45"/>
      <c r="H56" s="45"/>
      <c r="I56" s="45"/>
      <c r="J56" s="112"/>
    </row>
    <row r="57" spans="1:16" ht="17.25" customHeight="1" x14ac:dyDescent="0.15">
      <c r="A57" s="409" t="s">
        <v>300</v>
      </c>
      <c r="B57" s="410"/>
      <c r="C57" s="410"/>
      <c r="D57" s="410"/>
      <c r="E57" s="410"/>
      <c r="F57" s="410"/>
      <c r="G57" s="410"/>
      <c r="H57" s="410"/>
      <c r="I57" s="410"/>
      <c r="J57" s="411"/>
      <c r="L57" s="463" t="s">
        <v>409</v>
      </c>
      <c r="M57" s="463"/>
      <c r="N57" s="463"/>
      <c r="O57" s="463"/>
      <c r="P57" s="463"/>
    </row>
    <row r="58" spans="1:16" ht="7.5" customHeight="1" x14ac:dyDescent="0.15">
      <c r="A58" s="44"/>
      <c r="B58" s="29"/>
      <c r="C58" s="29"/>
      <c r="D58" s="29"/>
      <c r="E58" s="29"/>
      <c r="F58" s="29"/>
      <c r="G58" s="29"/>
      <c r="H58" s="29"/>
      <c r="I58" s="29"/>
      <c r="J58" s="106"/>
      <c r="L58" s="463"/>
      <c r="M58" s="463"/>
      <c r="N58" s="463"/>
      <c r="O58" s="463"/>
      <c r="P58" s="463"/>
    </row>
    <row r="59" spans="1:16" ht="17.25" customHeight="1" x14ac:dyDescent="0.15">
      <c r="A59" s="426" t="s">
        <v>120</v>
      </c>
      <c r="B59" s="427"/>
      <c r="C59" s="46"/>
      <c r="D59" s="46"/>
      <c r="E59" s="46"/>
      <c r="F59" s="46"/>
      <c r="G59" s="46"/>
      <c r="H59" s="46"/>
      <c r="I59" s="46"/>
      <c r="J59" s="110"/>
      <c r="L59" s="463"/>
      <c r="M59" s="463"/>
      <c r="N59" s="463"/>
      <c r="O59" s="463"/>
      <c r="P59" s="463"/>
    </row>
    <row r="60" spans="1:16" ht="7.5" customHeight="1" thickBot="1" x14ac:dyDescent="0.2">
      <c r="A60" s="44"/>
      <c r="B60" s="28"/>
      <c r="C60" s="28"/>
      <c r="D60" s="28"/>
      <c r="E60" s="28"/>
      <c r="F60" s="28"/>
      <c r="G60" s="28"/>
      <c r="H60" s="28"/>
      <c r="I60" s="28"/>
      <c r="J60" s="111"/>
      <c r="L60" s="463"/>
      <c r="M60" s="463"/>
      <c r="N60" s="463"/>
      <c r="O60" s="463"/>
      <c r="P60" s="463"/>
    </row>
    <row r="61" spans="1:16" ht="17.25" customHeight="1" thickBot="1" x14ac:dyDescent="0.2">
      <c r="A61" s="44"/>
      <c r="B61" s="124" t="s">
        <v>32</v>
      </c>
      <c r="C61" s="428"/>
      <c r="D61" s="429"/>
      <c r="E61" s="429"/>
      <c r="F61" s="429"/>
      <c r="G61" s="429"/>
      <c r="H61" s="429"/>
      <c r="I61" s="430"/>
      <c r="J61" s="112" t="s">
        <v>386</v>
      </c>
      <c r="L61" s="463"/>
      <c r="M61" s="463"/>
      <c r="N61" s="463"/>
      <c r="O61" s="463"/>
      <c r="P61" s="463"/>
    </row>
    <row r="62" spans="1:16" ht="7.5" customHeight="1" thickBot="1" x14ac:dyDescent="0.2">
      <c r="A62" s="44"/>
      <c r="B62" s="124"/>
      <c r="C62" s="45"/>
      <c r="D62" s="45"/>
      <c r="E62" s="45"/>
      <c r="F62" s="45"/>
      <c r="G62" s="45"/>
      <c r="H62" s="45"/>
      <c r="I62" s="45"/>
      <c r="J62" s="112"/>
      <c r="L62" s="463"/>
      <c r="M62" s="463"/>
      <c r="N62" s="463"/>
      <c r="O62" s="463"/>
      <c r="P62" s="463"/>
    </row>
    <row r="63" spans="1:16" ht="17.25" customHeight="1" thickBot="1" x14ac:dyDescent="0.2">
      <c r="A63" s="44"/>
      <c r="B63" s="124" t="s">
        <v>33</v>
      </c>
      <c r="C63" s="428"/>
      <c r="D63" s="429"/>
      <c r="E63" s="429"/>
      <c r="F63" s="429"/>
      <c r="G63" s="429"/>
      <c r="H63" s="429"/>
      <c r="I63" s="430"/>
      <c r="J63" s="112" t="s">
        <v>384</v>
      </c>
      <c r="L63" s="463"/>
      <c r="M63" s="463"/>
      <c r="N63" s="463"/>
      <c r="O63" s="463"/>
      <c r="P63" s="463"/>
    </row>
    <row r="64" spans="1:16" ht="7.5" customHeight="1" x14ac:dyDescent="0.15">
      <c r="A64" s="44"/>
      <c r="B64" s="124"/>
      <c r="C64" s="45"/>
      <c r="D64" s="45"/>
      <c r="E64" s="45"/>
      <c r="F64" s="45"/>
      <c r="G64" s="45"/>
      <c r="H64" s="45"/>
      <c r="I64" s="45"/>
      <c r="J64" s="112"/>
      <c r="L64" s="463"/>
      <c r="M64" s="463"/>
      <c r="N64" s="463"/>
      <c r="O64" s="463"/>
      <c r="P64" s="463"/>
    </row>
    <row r="65" spans="1:16" ht="17.25" customHeight="1" x14ac:dyDescent="0.15">
      <c r="A65" s="426" t="s">
        <v>119</v>
      </c>
      <c r="B65" s="427"/>
      <c r="C65" s="46"/>
      <c r="D65" s="46"/>
      <c r="E65" s="46"/>
      <c r="F65" s="46"/>
      <c r="G65" s="46"/>
      <c r="H65" s="46"/>
      <c r="I65" s="46"/>
      <c r="J65" s="110"/>
      <c r="L65" s="463"/>
      <c r="M65" s="463"/>
      <c r="N65" s="463"/>
      <c r="O65" s="463"/>
      <c r="P65" s="463"/>
    </row>
    <row r="66" spans="1:16" ht="7.5" customHeight="1" thickBot="1" x14ac:dyDescent="0.2">
      <c r="A66" s="44"/>
      <c r="B66" s="124"/>
      <c r="C66" s="45"/>
      <c r="D66" s="45"/>
      <c r="E66" s="45"/>
      <c r="F66" s="45"/>
      <c r="G66" s="45"/>
      <c r="H66" s="45"/>
      <c r="I66" s="45"/>
      <c r="J66" s="112"/>
    </row>
    <row r="67" spans="1:16" ht="17.25" customHeight="1" thickBot="1" x14ac:dyDescent="0.2">
      <c r="A67" s="44"/>
      <c r="B67" s="124" t="s">
        <v>32</v>
      </c>
      <c r="C67" s="428"/>
      <c r="D67" s="429"/>
      <c r="E67" s="429"/>
      <c r="F67" s="429"/>
      <c r="G67" s="429"/>
      <c r="H67" s="429"/>
      <c r="I67" s="430"/>
      <c r="J67" s="112" t="s">
        <v>387</v>
      </c>
    </row>
    <row r="68" spans="1:16" ht="7.5" customHeight="1" thickBot="1" x14ac:dyDescent="0.2">
      <c r="A68" s="44"/>
      <c r="B68" s="124"/>
      <c r="C68" s="45"/>
      <c r="D68" s="45"/>
      <c r="E68" s="45"/>
      <c r="F68" s="45"/>
      <c r="G68" s="45"/>
      <c r="H68" s="45"/>
      <c r="I68" s="45"/>
      <c r="J68" s="112"/>
    </row>
    <row r="69" spans="1:16" ht="17.25" customHeight="1" thickBot="1" x14ac:dyDescent="0.2">
      <c r="A69" s="44"/>
      <c r="B69" s="124" t="s">
        <v>33</v>
      </c>
      <c r="C69" s="428"/>
      <c r="D69" s="429"/>
      <c r="E69" s="429"/>
      <c r="F69" s="429"/>
      <c r="G69" s="429"/>
      <c r="H69" s="429"/>
      <c r="I69" s="430"/>
      <c r="J69" s="112" t="s">
        <v>385</v>
      </c>
      <c r="O69" s="463"/>
      <c r="P69" s="463"/>
    </row>
    <row r="70" spans="1:16" ht="7.5" customHeight="1" x14ac:dyDescent="0.15">
      <c r="A70" s="44"/>
      <c r="B70" s="124"/>
      <c r="C70" s="45"/>
      <c r="D70" s="45"/>
      <c r="E70" s="45"/>
      <c r="F70" s="45"/>
      <c r="G70" s="45"/>
      <c r="H70" s="45"/>
      <c r="I70" s="45"/>
      <c r="J70" s="112"/>
      <c r="O70" s="463"/>
      <c r="P70" s="463"/>
    </row>
    <row r="71" spans="1:16" ht="17.25" customHeight="1" x14ac:dyDescent="0.15">
      <c r="A71" s="426" t="s">
        <v>118</v>
      </c>
      <c r="B71" s="427"/>
      <c r="C71" s="299"/>
      <c r="D71" s="299"/>
      <c r="E71" s="299"/>
      <c r="F71" s="299"/>
      <c r="G71" s="299"/>
      <c r="H71" s="299"/>
      <c r="I71" s="299"/>
      <c r="J71" s="300"/>
      <c r="O71" s="463"/>
      <c r="P71" s="463"/>
    </row>
    <row r="72" spans="1:16" ht="7.5" customHeight="1" thickBot="1" x14ac:dyDescent="0.2">
      <c r="A72" s="301"/>
      <c r="B72" s="302"/>
      <c r="C72" s="302"/>
      <c r="D72" s="302"/>
      <c r="E72" s="302"/>
      <c r="F72" s="302"/>
      <c r="G72" s="302"/>
      <c r="H72" s="302"/>
      <c r="I72" s="302"/>
      <c r="J72" s="303"/>
      <c r="O72" s="463"/>
      <c r="P72" s="463"/>
    </row>
    <row r="73" spans="1:16" ht="17.25" customHeight="1" thickBot="1" x14ac:dyDescent="0.2">
      <c r="A73" s="301"/>
      <c r="B73" s="403" t="s">
        <v>32</v>
      </c>
      <c r="C73" s="415"/>
      <c r="D73" s="416"/>
      <c r="E73" s="416"/>
      <c r="F73" s="416"/>
      <c r="G73" s="416"/>
      <c r="H73" s="416"/>
      <c r="I73" s="417"/>
      <c r="J73" s="402"/>
      <c r="O73" s="463"/>
      <c r="P73" s="463"/>
    </row>
    <row r="74" spans="1:16" ht="7.5" customHeight="1" thickBot="1" x14ac:dyDescent="0.2">
      <c r="A74" s="301"/>
      <c r="B74" s="302"/>
      <c r="C74" s="302"/>
      <c r="D74" s="302"/>
      <c r="E74" s="302"/>
      <c r="F74" s="302"/>
      <c r="G74" s="302"/>
      <c r="H74" s="302"/>
      <c r="I74" s="302"/>
      <c r="J74" s="402"/>
      <c r="L74" s="86"/>
      <c r="O74" s="463"/>
      <c r="P74" s="463"/>
    </row>
    <row r="75" spans="1:16" ht="17.25" customHeight="1" thickBot="1" x14ac:dyDescent="0.2">
      <c r="A75" s="301"/>
      <c r="B75" s="403" t="s">
        <v>33</v>
      </c>
      <c r="C75" s="415"/>
      <c r="D75" s="416"/>
      <c r="E75" s="416"/>
      <c r="F75" s="416"/>
      <c r="G75" s="416"/>
      <c r="H75" s="416"/>
      <c r="I75" s="417"/>
      <c r="J75" s="402"/>
      <c r="O75" s="463"/>
      <c r="P75" s="463"/>
    </row>
    <row r="76" spans="1:16" ht="7.5" customHeight="1" x14ac:dyDescent="0.15">
      <c r="A76" s="304"/>
      <c r="B76" s="305"/>
      <c r="C76" s="305"/>
      <c r="D76" s="305"/>
      <c r="E76" s="305"/>
      <c r="F76" s="305"/>
      <c r="G76" s="305"/>
      <c r="H76" s="305"/>
      <c r="I76" s="305"/>
      <c r="J76" s="306"/>
    </row>
    <row r="77" spans="1:16" ht="17.25" customHeight="1" x14ac:dyDescent="0.15">
      <c r="A77" s="409" t="s">
        <v>301</v>
      </c>
      <c r="B77" s="410"/>
      <c r="C77" s="410"/>
      <c r="D77" s="410"/>
      <c r="E77" s="410"/>
      <c r="F77" s="410"/>
      <c r="G77" s="410"/>
      <c r="H77" s="410"/>
      <c r="I77" s="410"/>
      <c r="J77" s="411"/>
    </row>
    <row r="78" spans="1:16" ht="7.5" customHeight="1" thickBot="1" x14ac:dyDescent="0.2">
      <c r="A78" s="49"/>
      <c r="B78" s="29"/>
      <c r="C78" s="29"/>
      <c r="D78" s="29"/>
      <c r="E78" s="29"/>
      <c r="F78" s="29"/>
      <c r="G78" s="29"/>
      <c r="H78" s="29"/>
      <c r="I78" s="29"/>
      <c r="J78" s="106"/>
    </row>
    <row r="79" spans="1:16" ht="17.25" customHeight="1" thickBot="1" x14ac:dyDescent="0.2">
      <c r="A79" s="88" t="s">
        <v>110</v>
      </c>
      <c r="B79" s="237" t="s">
        <v>126</v>
      </c>
      <c r="C79" s="428" t="s">
        <v>378</v>
      </c>
      <c r="D79" s="429"/>
      <c r="E79" s="429"/>
      <c r="F79" s="429"/>
      <c r="G79" s="429"/>
      <c r="H79" s="429"/>
      <c r="I79" s="430"/>
      <c r="J79" s="108" t="s">
        <v>378</v>
      </c>
      <c r="M79" s="83"/>
      <c r="N79" s="83"/>
      <c r="O79" s="83"/>
      <c r="P79" s="83"/>
    </row>
    <row r="80" spans="1:16" ht="7.5" customHeight="1" thickBot="1" x14ac:dyDescent="0.2">
      <c r="A80" s="88"/>
      <c r="B80" s="237"/>
      <c r="C80" s="36"/>
      <c r="D80" s="36"/>
      <c r="E80" s="36"/>
      <c r="F80" s="36"/>
      <c r="G80" s="36"/>
      <c r="H80" s="36"/>
      <c r="I80" s="36"/>
      <c r="J80" s="108"/>
      <c r="L80" s="83"/>
      <c r="M80" s="83"/>
      <c r="N80" s="83"/>
      <c r="O80" s="83"/>
      <c r="P80" s="83"/>
    </row>
    <row r="81" spans="1:16" ht="17.25" customHeight="1" thickBot="1" x14ac:dyDescent="0.2">
      <c r="A81" s="90" t="s">
        <v>110</v>
      </c>
      <c r="B81" s="238" t="s">
        <v>127</v>
      </c>
      <c r="C81" s="488" t="s">
        <v>382</v>
      </c>
      <c r="D81" s="489"/>
      <c r="E81" s="489"/>
      <c r="F81" s="489"/>
      <c r="G81" s="489"/>
      <c r="H81" s="489"/>
      <c r="I81" s="490"/>
      <c r="J81" s="113" t="s">
        <v>86</v>
      </c>
      <c r="L81" s="464" t="s">
        <v>362</v>
      </c>
      <c r="M81" s="464"/>
      <c r="N81" s="464"/>
      <c r="O81" s="464"/>
      <c r="P81" s="464"/>
    </row>
    <row r="82" spans="1:16" ht="8.25" customHeight="1" thickBot="1" x14ac:dyDescent="0.2">
      <c r="A82" s="90"/>
      <c r="B82" s="238"/>
      <c r="C82" s="50"/>
      <c r="D82" s="50"/>
      <c r="E82" s="50"/>
      <c r="F82" s="50"/>
      <c r="G82" s="50"/>
      <c r="H82" s="50"/>
      <c r="I82" s="50"/>
      <c r="J82" s="114"/>
      <c r="L82" s="464"/>
      <c r="M82" s="464"/>
      <c r="N82" s="464"/>
      <c r="O82" s="464"/>
      <c r="P82" s="464"/>
    </row>
    <row r="83" spans="1:16" ht="17.25" customHeight="1" thickBot="1" x14ac:dyDescent="0.2">
      <c r="A83" s="90" t="s">
        <v>110</v>
      </c>
      <c r="B83" s="238" t="s">
        <v>128</v>
      </c>
      <c r="C83" s="127" t="s">
        <v>264</v>
      </c>
      <c r="D83" s="50"/>
      <c r="E83" s="50" t="s">
        <v>35</v>
      </c>
      <c r="F83" s="50"/>
      <c r="G83" s="50"/>
      <c r="H83" s="50"/>
      <c r="I83" s="50"/>
      <c r="J83" s="108" t="s">
        <v>105</v>
      </c>
      <c r="L83" s="464"/>
      <c r="M83" s="464"/>
      <c r="N83" s="464"/>
      <c r="O83" s="464"/>
      <c r="P83" s="464"/>
    </row>
    <row r="84" spans="1:16" ht="7.5" customHeight="1" thickBot="1" x14ac:dyDescent="0.2">
      <c r="A84" s="90"/>
      <c r="B84" s="238"/>
      <c r="C84" s="50"/>
      <c r="D84" s="50"/>
      <c r="E84" s="50"/>
      <c r="F84" s="50"/>
      <c r="G84" s="50"/>
      <c r="H84" s="50"/>
      <c r="I84" s="50"/>
      <c r="J84" s="114"/>
      <c r="L84" s="83"/>
      <c r="M84" s="83"/>
      <c r="N84" s="83"/>
      <c r="O84" s="83"/>
      <c r="P84" s="83"/>
    </row>
    <row r="85" spans="1:16" ht="17.25" customHeight="1" thickBot="1" x14ac:dyDescent="0.2">
      <c r="A85" s="88" t="s">
        <v>110</v>
      </c>
      <c r="B85" s="237" t="s">
        <v>206</v>
      </c>
      <c r="C85" s="428" t="s">
        <v>348</v>
      </c>
      <c r="D85" s="429"/>
      <c r="E85" s="429"/>
      <c r="F85" s="429"/>
      <c r="G85" s="429"/>
      <c r="H85" s="429"/>
      <c r="I85" s="430"/>
      <c r="J85" s="108"/>
      <c r="L85" s="83"/>
      <c r="M85" s="83"/>
      <c r="N85" s="83"/>
      <c r="O85" s="83"/>
      <c r="P85" s="83"/>
    </row>
    <row r="86" spans="1:16" ht="7.5" customHeight="1" thickBot="1" x14ac:dyDescent="0.2">
      <c r="A86" s="35"/>
      <c r="B86" s="48"/>
      <c r="C86" s="36"/>
      <c r="D86" s="36"/>
      <c r="E86" s="36"/>
      <c r="F86" s="36"/>
      <c r="G86" s="36"/>
      <c r="H86" s="36"/>
      <c r="I86" s="36"/>
      <c r="J86" s="108"/>
    </row>
    <row r="87" spans="1:16" ht="17.25" customHeight="1" thickBot="1" x14ac:dyDescent="0.2">
      <c r="A87" s="88" t="s">
        <v>110</v>
      </c>
      <c r="B87" s="237" t="s">
        <v>207</v>
      </c>
      <c r="C87" s="428" t="s">
        <v>383</v>
      </c>
      <c r="D87" s="429"/>
      <c r="E87" s="429"/>
      <c r="F87" s="429"/>
      <c r="G87" s="429"/>
      <c r="H87" s="429"/>
      <c r="I87" s="430"/>
      <c r="J87" s="108"/>
    </row>
    <row r="88" spans="1:16" ht="7.5" customHeight="1" x14ac:dyDescent="0.15">
      <c r="A88" s="34"/>
      <c r="B88" s="26"/>
      <c r="C88" s="27"/>
      <c r="D88" s="27"/>
      <c r="E88" s="27"/>
      <c r="F88" s="27"/>
      <c r="G88" s="27"/>
      <c r="H88" s="27"/>
      <c r="I88" s="27"/>
      <c r="J88" s="109"/>
    </row>
    <row r="89" spans="1:16" ht="17.25" customHeight="1" x14ac:dyDescent="0.15">
      <c r="A89" s="409" t="s">
        <v>283</v>
      </c>
      <c r="B89" s="410"/>
      <c r="C89" s="410"/>
      <c r="D89" s="410"/>
      <c r="E89" s="410"/>
      <c r="F89" s="410"/>
      <c r="G89" s="410"/>
      <c r="H89" s="410"/>
      <c r="I89" s="410"/>
      <c r="J89" s="411"/>
    </row>
    <row r="90" spans="1:16" s="51" customFormat="1" ht="7.5" customHeight="1" x14ac:dyDescent="0.15">
      <c r="A90" s="31"/>
      <c r="B90" s="29"/>
      <c r="C90" s="29"/>
      <c r="D90" s="29"/>
      <c r="E90" s="29"/>
      <c r="F90" s="29"/>
      <c r="G90" s="29"/>
      <c r="H90" s="29"/>
      <c r="I90" s="29"/>
      <c r="J90" s="106"/>
    </row>
    <row r="91" spans="1:16" ht="17.25" customHeight="1" x14ac:dyDescent="0.15">
      <c r="A91" s="438" t="s">
        <v>211</v>
      </c>
      <c r="B91" s="439"/>
      <c r="C91" s="120"/>
      <c r="D91" s="120"/>
      <c r="E91" s="120"/>
      <c r="F91" s="120"/>
      <c r="G91" s="120"/>
      <c r="H91" s="120"/>
      <c r="I91" s="120"/>
      <c r="J91" s="121"/>
    </row>
    <row r="92" spans="1:16" ht="7.5" customHeight="1" thickBot="1" x14ac:dyDescent="0.2">
      <c r="A92" s="88"/>
      <c r="B92" s="237"/>
      <c r="C92" s="93"/>
      <c r="D92" s="93"/>
      <c r="E92" s="93"/>
      <c r="F92" s="93"/>
      <c r="G92" s="93"/>
      <c r="H92" s="93"/>
      <c r="I92" s="93"/>
      <c r="J92" s="108"/>
    </row>
    <row r="93" spans="1:16" ht="17.25" customHeight="1" thickBot="1" x14ac:dyDescent="0.2">
      <c r="A93" s="88"/>
      <c r="B93" s="237" t="s">
        <v>67</v>
      </c>
      <c r="C93" s="428"/>
      <c r="D93" s="429"/>
      <c r="E93" s="429"/>
      <c r="F93" s="429"/>
      <c r="G93" s="429"/>
      <c r="H93" s="429"/>
      <c r="I93" s="430"/>
      <c r="J93" s="115" t="s">
        <v>388</v>
      </c>
      <c r="M93" s="130"/>
      <c r="N93" s="130"/>
      <c r="O93" s="130"/>
      <c r="P93" s="130"/>
    </row>
    <row r="94" spans="1:16" s="51" customFormat="1" ht="7.5" customHeight="1" thickBot="1" x14ac:dyDescent="0.2">
      <c r="A94" s="52"/>
      <c r="B94" s="89"/>
      <c r="C94" s="93"/>
      <c r="D94" s="93"/>
      <c r="E94" s="93"/>
      <c r="F94" s="93"/>
      <c r="G94" s="93"/>
      <c r="H94" s="93"/>
      <c r="I94" s="93"/>
      <c r="J94" s="111"/>
      <c r="L94" s="130"/>
      <c r="M94" s="130"/>
      <c r="N94" s="130"/>
      <c r="O94" s="130"/>
      <c r="P94" s="130"/>
    </row>
    <row r="95" spans="1:16" ht="17.25" customHeight="1" thickBot="1" x14ac:dyDescent="0.2">
      <c r="A95" s="88"/>
      <c r="B95" s="237" t="s">
        <v>66</v>
      </c>
      <c r="C95" s="428"/>
      <c r="D95" s="429"/>
      <c r="E95" s="429"/>
      <c r="F95" s="429"/>
      <c r="G95" s="429"/>
      <c r="H95" s="429"/>
      <c r="I95" s="430"/>
      <c r="J95" s="115" t="s">
        <v>389</v>
      </c>
      <c r="M95" s="149"/>
      <c r="N95" s="149"/>
      <c r="O95" s="149"/>
      <c r="P95" s="149"/>
    </row>
    <row r="96" spans="1:16" s="51" customFormat="1" ht="7.5" customHeight="1" thickBot="1" x14ac:dyDescent="0.2">
      <c r="A96" s="52"/>
      <c r="B96" s="89"/>
      <c r="C96" s="93"/>
      <c r="D96" s="93"/>
      <c r="E96" s="93"/>
      <c r="F96" s="93"/>
      <c r="G96" s="93"/>
      <c r="H96" s="93"/>
      <c r="I96" s="93"/>
      <c r="J96" s="111"/>
      <c r="L96" s="149"/>
      <c r="M96" s="149"/>
      <c r="N96" s="149"/>
      <c r="O96" s="149"/>
      <c r="P96" s="149"/>
    </row>
    <row r="97" spans="1:16" ht="17.25" customHeight="1" thickBot="1" x14ac:dyDescent="0.2">
      <c r="A97" s="88"/>
      <c r="B97" s="237" t="s">
        <v>208</v>
      </c>
      <c r="C97" s="413"/>
      <c r="D97" s="414"/>
      <c r="E97" s="93" t="s">
        <v>209</v>
      </c>
      <c r="F97" s="93"/>
      <c r="G97" s="93"/>
      <c r="H97" s="93"/>
      <c r="I97" s="93"/>
      <c r="J97" s="115" t="s">
        <v>363</v>
      </c>
      <c r="M97" s="149"/>
      <c r="N97" s="149"/>
      <c r="O97" s="149"/>
      <c r="P97" s="149"/>
    </row>
    <row r="98" spans="1:16" ht="7.5" customHeight="1" thickBot="1" x14ac:dyDescent="0.2">
      <c r="A98" s="88"/>
      <c r="B98" s="237"/>
      <c r="C98" s="93"/>
      <c r="D98" s="93"/>
      <c r="E98" s="93"/>
      <c r="F98" s="93"/>
      <c r="G98" s="93"/>
      <c r="H98" s="93"/>
      <c r="I98" s="93"/>
      <c r="J98" s="108"/>
      <c r="L98" s="412" t="s">
        <v>141</v>
      </c>
      <c r="M98" s="412"/>
      <c r="N98" s="412"/>
      <c r="O98" s="412"/>
      <c r="P98" s="412"/>
    </row>
    <row r="99" spans="1:16" ht="17.25" customHeight="1" thickBot="1" x14ac:dyDescent="0.2">
      <c r="A99" s="88"/>
      <c r="B99" s="93" t="s">
        <v>234</v>
      </c>
      <c r="C99" s="413"/>
      <c r="D99" s="414"/>
      <c r="E99" s="93" t="s">
        <v>69</v>
      </c>
      <c r="F99" s="93"/>
      <c r="G99" s="421"/>
      <c r="H99" s="422"/>
      <c r="I99" s="6" t="s">
        <v>151</v>
      </c>
      <c r="J99" s="116" t="s">
        <v>364</v>
      </c>
      <c r="L99" s="412"/>
      <c r="M99" s="412"/>
      <c r="N99" s="412"/>
      <c r="O99" s="412"/>
      <c r="P99" s="412"/>
    </row>
    <row r="100" spans="1:16" ht="7.5" customHeight="1" thickBot="1" x14ac:dyDescent="0.2">
      <c r="A100" s="88"/>
      <c r="B100" s="93"/>
      <c r="C100" s="93"/>
      <c r="D100" s="93"/>
      <c r="E100" s="93"/>
      <c r="F100" s="93"/>
      <c r="G100" s="93"/>
      <c r="H100" s="93"/>
      <c r="I100" s="93"/>
      <c r="J100" s="108"/>
      <c r="L100" s="412"/>
      <c r="M100" s="412"/>
      <c r="N100" s="412"/>
      <c r="O100" s="412"/>
      <c r="P100" s="412"/>
    </row>
    <row r="101" spans="1:16" ht="17.25" customHeight="1" thickBot="1" x14ac:dyDescent="0.2">
      <c r="A101" s="88"/>
      <c r="B101" s="93" t="s">
        <v>149</v>
      </c>
      <c r="C101" s="80" t="s">
        <v>147</v>
      </c>
      <c r="D101" s="93"/>
      <c r="E101" s="93"/>
      <c r="F101" s="93"/>
      <c r="G101" s="421"/>
      <c r="H101" s="422"/>
      <c r="I101" s="6" t="s">
        <v>151</v>
      </c>
      <c r="J101" s="108" t="s">
        <v>365</v>
      </c>
      <c r="L101" s="412"/>
      <c r="M101" s="412"/>
      <c r="N101" s="412"/>
      <c r="O101" s="412"/>
      <c r="P101" s="412"/>
    </row>
    <row r="102" spans="1:16" ht="8.25" customHeight="1" thickBot="1" x14ac:dyDescent="0.2">
      <c r="A102" s="88"/>
      <c r="B102" s="237"/>
      <c r="C102" s="93"/>
      <c r="D102" s="93"/>
      <c r="E102" s="93"/>
      <c r="F102" s="93"/>
      <c r="G102" s="93"/>
      <c r="H102" s="93"/>
      <c r="J102" s="108"/>
      <c r="L102" s="130"/>
      <c r="M102" s="130"/>
      <c r="N102" s="130"/>
      <c r="O102" s="130"/>
      <c r="P102" s="130"/>
    </row>
    <row r="103" spans="1:16" ht="17.25" customHeight="1" thickBot="1" x14ac:dyDescent="0.2">
      <c r="A103" s="88"/>
      <c r="B103" s="93" t="s">
        <v>150</v>
      </c>
      <c r="C103" s="80" t="s">
        <v>148</v>
      </c>
      <c r="D103" s="93"/>
      <c r="E103" s="93"/>
      <c r="F103" s="93"/>
      <c r="G103" s="421"/>
      <c r="H103" s="422"/>
      <c r="I103" s="6" t="s">
        <v>152</v>
      </c>
      <c r="J103" s="108" t="s">
        <v>366</v>
      </c>
      <c r="L103" s="136"/>
      <c r="M103" s="136"/>
      <c r="N103" s="136"/>
      <c r="O103" s="136"/>
      <c r="P103" s="136"/>
    </row>
    <row r="104" spans="1:16" ht="8.25" customHeight="1" thickBot="1" x14ac:dyDescent="0.2">
      <c r="A104" s="88"/>
      <c r="B104" s="237"/>
      <c r="C104" s="93"/>
      <c r="D104" s="93"/>
      <c r="E104" s="93"/>
      <c r="F104" s="93"/>
      <c r="G104" s="93"/>
      <c r="H104" s="93"/>
      <c r="I104" s="93"/>
      <c r="J104" s="108"/>
      <c r="L104" s="136"/>
      <c r="M104" s="136"/>
      <c r="N104" s="136"/>
      <c r="O104" s="136"/>
      <c r="P104" s="136"/>
    </row>
    <row r="105" spans="1:16" ht="17.25" customHeight="1" thickBot="1" x14ac:dyDescent="0.2">
      <c r="A105" s="88"/>
      <c r="B105" s="93" t="s">
        <v>266</v>
      </c>
      <c r="C105" s="431"/>
      <c r="D105" s="432"/>
      <c r="E105" s="93"/>
      <c r="F105" s="93"/>
      <c r="G105" s="421"/>
      <c r="H105" s="422"/>
      <c r="I105" s="6" t="s">
        <v>265</v>
      </c>
      <c r="J105" s="206" t="s">
        <v>367</v>
      </c>
      <c r="L105" s="268"/>
      <c r="M105" s="268"/>
      <c r="N105" s="268"/>
      <c r="O105" s="268"/>
      <c r="P105" s="268"/>
    </row>
    <row r="106" spans="1:16" ht="8.25" customHeight="1" thickBot="1" x14ac:dyDescent="0.2">
      <c r="A106" s="88"/>
      <c r="B106" s="268"/>
      <c r="C106" s="93"/>
      <c r="D106" s="93"/>
      <c r="E106" s="93"/>
      <c r="F106" s="93"/>
      <c r="G106" s="93"/>
      <c r="H106" s="93"/>
      <c r="I106" s="93"/>
      <c r="J106" s="108"/>
      <c r="L106" s="268"/>
      <c r="M106" s="268"/>
      <c r="N106" s="268"/>
      <c r="O106" s="268"/>
      <c r="P106" s="268"/>
    </row>
    <row r="107" spans="1:16" ht="17.25" customHeight="1" thickBot="1" x14ac:dyDescent="0.2">
      <c r="A107" s="88"/>
      <c r="B107" s="80" t="s">
        <v>205</v>
      </c>
      <c r="C107" s="431"/>
      <c r="D107" s="432"/>
      <c r="E107" s="81"/>
      <c r="F107" s="81"/>
      <c r="J107" s="206" t="s">
        <v>267</v>
      </c>
      <c r="L107" s="268"/>
      <c r="M107" s="268"/>
      <c r="N107" s="268"/>
      <c r="O107" s="268"/>
      <c r="P107" s="268"/>
    </row>
    <row r="108" spans="1:16" ht="8.25" customHeight="1" x14ac:dyDescent="0.15">
      <c r="A108" s="88"/>
      <c r="B108" s="268"/>
      <c r="C108" s="93"/>
      <c r="D108" s="93"/>
      <c r="E108" s="93"/>
      <c r="F108" s="93"/>
      <c r="G108" s="93"/>
      <c r="H108" s="93"/>
      <c r="I108" s="93"/>
      <c r="J108" s="108"/>
      <c r="L108" s="268"/>
      <c r="M108" s="268"/>
      <c r="N108" s="268"/>
      <c r="O108" s="268"/>
      <c r="P108" s="268"/>
    </row>
    <row r="109" spans="1:16" ht="17.25" customHeight="1" x14ac:dyDescent="0.15">
      <c r="A109" s="426" t="s">
        <v>210</v>
      </c>
      <c r="B109" s="427"/>
      <c r="C109" s="308"/>
      <c r="D109" s="308"/>
      <c r="E109" s="308"/>
      <c r="F109" s="308"/>
      <c r="G109" s="308"/>
      <c r="H109" s="308"/>
      <c r="I109" s="308"/>
      <c r="J109" s="298"/>
    </row>
    <row r="110" spans="1:16" ht="7.5" customHeight="1" thickBot="1" x14ac:dyDescent="0.2">
      <c r="A110" s="94"/>
      <c r="B110" s="297"/>
      <c r="C110" s="93"/>
      <c r="D110" s="93"/>
      <c r="E110" s="93"/>
      <c r="F110" s="93"/>
      <c r="G110" s="93"/>
      <c r="H110" s="93"/>
      <c r="I110" s="93"/>
      <c r="J110" s="117"/>
    </row>
    <row r="111" spans="1:16" ht="17.25" customHeight="1" thickBot="1" x14ac:dyDescent="0.2">
      <c r="A111" s="94"/>
      <c r="B111" s="297" t="s">
        <v>67</v>
      </c>
      <c r="C111" s="428"/>
      <c r="D111" s="429"/>
      <c r="E111" s="429"/>
      <c r="F111" s="429"/>
      <c r="G111" s="429"/>
      <c r="H111" s="429"/>
      <c r="I111" s="430"/>
      <c r="J111" s="115" t="s">
        <v>390</v>
      </c>
      <c r="M111" s="149"/>
      <c r="N111" s="149"/>
      <c r="O111" s="149"/>
      <c r="P111" s="149"/>
    </row>
    <row r="112" spans="1:16" s="51" customFormat="1" ht="7.5" customHeight="1" thickBot="1" x14ac:dyDescent="0.2">
      <c r="A112" s="309"/>
      <c r="B112" s="93"/>
      <c r="C112" s="93"/>
      <c r="D112" s="93"/>
      <c r="E112" s="93"/>
      <c r="F112" s="93"/>
      <c r="G112" s="93"/>
      <c r="H112" s="93"/>
      <c r="I112" s="93"/>
      <c r="J112" s="115"/>
      <c r="L112" s="149"/>
      <c r="M112" s="149"/>
      <c r="N112" s="149"/>
      <c r="O112" s="149"/>
      <c r="P112" s="149"/>
    </row>
    <row r="113" spans="1:16" ht="17.25" customHeight="1" thickBot="1" x14ac:dyDescent="0.2">
      <c r="A113" s="94"/>
      <c r="B113" s="297" t="s">
        <v>66</v>
      </c>
      <c r="C113" s="428"/>
      <c r="D113" s="429"/>
      <c r="E113" s="429"/>
      <c r="F113" s="429"/>
      <c r="G113" s="429"/>
      <c r="H113" s="429"/>
      <c r="I113" s="430"/>
      <c r="J113" s="115" t="s">
        <v>391</v>
      </c>
      <c r="M113" s="149"/>
      <c r="N113" s="149"/>
      <c r="O113" s="149"/>
      <c r="P113" s="149"/>
    </row>
    <row r="114" spans="1:16" s="51" customFormat="1" ht="7.5" customHeight="1" thickBot="1" x14ac:dyDescent="0.2">
      <c r="A114" s="309"/>
      <c r="B114" s="93"/>
      <c r="C114" s="93"/>
      <c r="D114" s="93"/>
      <c r="E114" s="93"/>
      <c r="F114" s="93"/>
      <c r="G114" s="93"/>
      <c r="H114" s="93"/>
      <c r="I114" s="93"/>
      <c r="J114" s="115"/>
      <c r="L114" s="149"/>
      <c r="M114" s="149"/>
      <c r="N114" s="149"/>
      <c r="O114" s="149"/>
      <c r="P114" s="149"/>
    </row>
    <row r="115" spans="1:16" ht="17.25" customHeight="1" thickBot="1" x14ac:dyDescent="0.2">
      <c r="A115" s="94"/>
      <c r="B115" s="297" t="s">
        <v>208</v>
      </c>
      <c r="C115" s="413"/>
      <c r="D115" s="414"/>
      <c r="E115" s="93" t="s">
        <v>209</v>
      </c>
      <c r="F115" s="93"/>
      <c r="G115" s="93"/>
      <c r="H115" s="93"/>
      <c r="I115" s="93"/>
      <c r="J115" s="115" t="s">
        <v>368</v>
      </c>
      <c r="M115" s="149"/>
      <c r="N115" s="149"/>
      <c r="O115" s="149"/>
      <c r="P115" s="149"/>
    </row>
    <row r="116" spans="1:16" ht="7.5" customHeight="1" thickBot="1" x14ac:dyDescent="0.2">
      <c r="A116" s="94"/>
      <c r="B116" s="297"/>
      <c r="C116" s="93"/>
      <c r="D116" s="93"/>
      <c r="E116" s="93"/>
      <c r="F116" s="93"/>
      <c r="G116" s="93"/>
      <c r="H116" s="93"/>
      <c r="I116" s="93"/>
      <c r="J116" s="117"/>
      <c r="L116" s="412" t="s">
        <v>141</v>
      </c>
      <c r="M116" s="412"/>
      <c r="N116" s="412"/>
      <c r="O116" s="412"/>
      <c r="P116" s="412"/>
    </row>
    <row r="117" spans="1:16" ht="17.25" customHeight="1" thickBot="1" x14ac:dyDescent="0.2">
      <c r="A117" s="94"/>
      <c r="B117" s="93" t="s">
        <v>68</v>
      </c>
      <c r="C117" s="413"/>
      <c r="D117" s="414"/>
      <c r="E117" s="93" t="s">
        <v>69</v>
      </c>
      <c r="F117" s="93"/>
      <c r="G117" s="93"/>
      <c r="H117" s="93"/>
      <c r="I117" s="93"/>
      <c r="J117" s="310" t="s">
        <v>369</v>
      </c>
      <c r="L117" s="412"/>
      <c r="M117" s="412"/>
      <c r="N117" s="412"/>
      <c r="O117" s="412"/>
      <c r="P117" s="412"/>
    </row>
    <row r="118" spans="1:16" ht="7.5" customHeight="1" thickBot="1" x14ac:dyDescent="0.2">
      <c r="A118" s="94"/>
      <c r="B118" s="93"/>
      <c r="C118" s="93"/>
      <c r="D118" s="93"/>
      <c r="E118" s="93"/>
      <c r="F118" s="93"/>
      <c r="G118" s="93"/>
      <c r="H118" s="93"/>
      <c r="I118" s="93"/>
      <c r="J118" s="117"/>
      <c r="L118" s="412"/>
      <c r="M118" s="412"/>
      <c r="N118" s="412"/>
      <c r="O118" s="412"/>
      <c r="P118" s="412"/>
    </row>
    <row r="119" spans="1:16" ht="17.25" customHeight="1" thickBot="1" x14ac:dyDescent="0.2">
      <c r="A119" s="94"/>
      <c r="B119" s="93" t="s">
        <v>149</v>
      </c>
      <c r="C119" s="80" t="s">
        <v>147</v>
      </c>
      <c r="D119" s="93"/>
      <c r="E119" s="93"/>
      <c r="F119" s="93"/>
      <c r="G119" s="421"/>
      <c r="H119" s="422"/>
      <c r="I119" s="25" t="s">
        <v>151</v>
      </c>
      <c r="J119" s="117" t="s">
        <v>365</v>
      </c>
      <c r="L119" s="412"/>
      <c r="M119" s="412"/>
      <c r="N119" s="412"/>
      <c r="O119" s="412"/>
      <c r="P119" s="412"/>
    </row>
    <row r="120" spans="1:16" ht="8.25" customHeight="1" thickBot="1" x14ac:dyDescent="0.2">
      <c r="A120" s="94"/>
      <c r="B120" s="297"/>
      <c r="C120" s="93"/>
      <c r="D120" s="93"/>
      <c r="E120" s="93"/>
      <c r="F120" s="93"/>
      <c r="G120" s="93"/>
      <c r="H120" s="93"/>
      <c r="I120" s="25"/>
      <c r="J120" s="117"/>
      <c r="L120" s="149"/>
      <c r="M120" s="149"/>
      <c r="N120" s="149"/>
      <c r="O120" s="149"/>
      <c r="P120" s="149"/>
    </row>
    <row r="121" spans="1:16" ht="17.25" customHeight="1" thickBot="1" x14ac:dyDescent="0.2">
      <c r="A121" s="94"/>
      <c r="B121" s="93" t="s">
        <v>150</v>
      </c>
      <c r="C121" s="80" t="s">
        <v>148</v>
      </c>
      <c r="D121" s="93"/>
      <c r="E121" s="93"/>
      <c r="F121" s="93"/>
      <c r="G121" s="421"/>
      <c r="H121" s="422"/>
      <c r="I121" s="25" t="s">
        <v>95</v>
      </c>
      <c r="J121" s="117" t="s">
        <v>366</v>
      </c>
      <c r="L121" s="149"/>
      <c r="M121" s="149"/>
      <c r="N121" s="149"/>
      <c r="O121" s="149"/>
      <c r="P121" s="149"/>
    </row>
    <row r="122" spans="1:16" ht="8.25" customHeight="1" thickBot="1" x14ac:dyDescent="0.2">
      <c r="A122" s="94"/>
      <c r="B122" s="297"/>
      <c r="C122" s="93"/>
      <c r="D122" s="93"/>
      <c r="E122" s="93"/>
      <c r="F122" s="93"/>
      <c r="G122" s="93"/>
      <c r="H122" s="93"/>
      <c r="I122" s="93"/>
      <c r="J122" s="117"/>
      <c r="L122" s="149"/>
      <c r="M122" s="149"/>
      <c r="N122" s="149"/>
      <c r="O122" s="149"/>
      <c r="P122" s="149"/>
    </row>
    <row r="123" spans="1:16" ht="17.25" customHeight="1" thickBot="1" x14ac:dyDescent="0.2">
      <c r="A123" s="94"/>
      <c r="B123" s="93" t="s">
        <v>266</v>
      </c>
      <c r="C123" s="433"/>
      <c r="D123" s="434"/>
      <c r="E123" s="93"/>
      <c r="F123" s="93"/>
      <c r="G123" s="421"/>
      <c r="H123" s="422"/>
      <c r="I123" s="25" t="s">
        <v>265</v>
      </c>
      <c r="J123" s="311" t="s">
        <v>269</v>
      </c>
      <c r="L123" s="268"/>
      <c r="M123" s="268"/>
      <c r="N123" s="268"/>
      <c r="O123" s="268"/>
      <c r="P123" s="268"/>
    </row>
    <row r="124" spans="1:16" ht="8.25" customHeight="1" thickBot="1" x14ac:dyDescent="0.2">
      <c r="A124" s="94"/>
      <c r="B124" s="297"/>
      <c r="C124" s="93"/>
      <c r="D124" s="93"/>
      <c r="E124" s="93"/>
      <c r="F124" s="93"/>
      <c r="G124" s="93"/>
      <c r="H124" s="93"/>
      <c r="I124" s="93"/>
      <c r="J124" s="117"/>
      <c r="L124" s="268"/>
      <c r="M124" s="268"/>
      <c r="N124" s="268"/>
      <c r="O124" s="268"/>
      <c r="P124" s="268"/>
    </row>
    <row r="125" spans="1:16" ht="17.25" customHeight="1" thickBot="1" x14ac:dyDescent="0.2">
      <c r="A125" s="94"/>
      <c r="B125" s="80" t="s">
        <v>205</v>
      </c>
      <c r="C125" s="433"/>
      <c r="D125" s="434"/>
      <c r="E125" s="81"/>
      <c r="F125" s="81"/>
      <c r="G125" s="25"/>
      <c r="H125" s="25"/>
      <c r="I125" s="25"/>
      <c r="J125" s="311" t="s">
        <v>267</v>
      </c>
      <c r="L125" s="268"/>
      <c r="M125" s="268"/>
      <c r="N125" s="268"/>
      <c r="O125" s="268"/>
      <c r="P125" s="268"/>
    </row>
    <row r="126" spans="1:16" ht="8.25" customHeight="1" x14ac:dyDescent="0.15">
      <c r="A126" s="94"/>
      <c r="B126" s="297"/>
      <c r="C126" s="93"/>
      <c r="D126" s="93"/>
      <c r="E126" s="93"/>
      <c r="F126" s="93"/>
      <c r="G126" s="93"/>
      <c r="H126" s="93"/>
      <c r="I126" s="93"/>
      <c r="J126" s="117"/>
      <c r="L126" s="268"/>
      <c r="M126" s="268"/>
      <c r="N126" s="268"/>
      <c r="O126" s="268"/>
      <c r="P126" s="268"/>
    </row>
    <row r="127" spans="1:16" ht="17.25" customHeight="1" x14ac:dyDescent="0.15">
      <c r="A127" s="438" t="s">
        <v>212</v>
      </c>
      <c r="B127" s="439"/>
      <c r="C127" s="120"/>
      <c r="D127" s="120"/>
      <c r="E127" s="120"/>
      <c r="F127" s="120"/>
      <c r="G127" s="120"/>
      <c r="H127" s="120"/>
      <c r="I127" s="120"/>
      <c r="J127" s="119"/>
      <c r="L127" s="412" t="s">
        <v>132</v>
      </c>
      <c r="M127" s="412"/>
      <c r="N127" s="412"/>
      <c r="O127" s="412"/>
      <c r="P127" s="412"/>
    </row>
    <row r="128" spans="1:16" ht="7.5" customHeight="1" thickBot="1" x14ac:dyDescent="0.2">
      <c r="A128" s="88"/>
      <c r="B128" s="237"/>
      <c r="J128" s="108"/>
      <c r="L128" s="412"/>
      <c r="M128" s="412"/>
      <c r="N128" s="412"/>
      <c r="O128" s="412"/>
      <c r="P128" s="412"/>
    </row>
    <row r="129" spans="1:16" ht="17.25" customHeight="1" thickBot="1" x14ac:dyDescent="0.2">
      <c r="A129" s="88"/>
      <c r="B129" s="237"/>
      <c r="C129" s="435"/>
      <c r="D129" s="436"/>
      <c r="E129" s="436"/>
      <c r="F129" s="436"/>
      <c r="G129" s="436"/>
      <c r="H129" s="436"/>
      <c r="I129" s="437"/>
      <c r="J129" s="108" t="s">
        <v>370</v>
      </c>
      <c r="L129" s="412"/>
      <c r="M129" s="412"/>
      <c r="N129" s="412"/>
      <c r="O129" s="412"/>
      <c r="P129" s="412"/>
    </row>
    <row r="130" spans="1:16" ht="7.5" customHeight="1" x14ac:dyDescent="0.15">
      <c r="A130" s="34"/>
      <c r="B130" s="26"/>
      <c r="C130" s="27"/>
      <c r="D130" s="27"/>
      <c r="E130" s="27"/>
      <c r="F130" s="27"/>
      <c r="G130" s="27"/>
      <c r="H130" s="27"/>
      <c r="I130" s="27"/>
      <c r="J130" s="109"/>
      <c r="L130" s="412"/>
      <c r="M130" s="412"/>
      <c r="N130" s="412"/>
      <c r="O130" s="412"/>
      <c r="P130" s="412"/>
    </row>
    <row r="131" spans="1:16" ht="17.25" customHeight="1" x14ac:dyDescent="0.15">
      <c r="A131" s="423" t="s">
        <v>302</v>
      </c>
      <c r="B131" s="424"/>
      <c r="C131" s="424"/>
      <c r="D131" s="424"/>
      <c r="E131" s="424"/>
      <c r="F131" s="424"/>
      <c r="G131" s="424"/>
      <c r="H131" s="424"/>
      <c r="I131" s="424"/>
      <c r="J131" s="425"/>
      <c r="L131" s="182"/>
      <c r="M131" s="182"/>
      <c r="N131" s="182"/>
      <c r="O131" s="182"/>
      <c r="P131" s="182"/>
    </row>
    <row r="132" spans="1:16" ht="7.5" customHeight="1" x14ac:dyDescent="0.15">
      <c r="A132" s="35"/>
      <c r="B132" s="48"/>
      <c r="C132" s="36"/>
      <c r="D132" s="36"/>
      <c r="E132" s="36"/>
      <c r="F132" s="36"/>
      <c r="G132" s="36"/>
      <c r="H132" s="36"/>
      <c r="I132" s="36"/>
      <c r="J132" s="108"/>
      <c r="L132" s="182"/>
      <c r="M132" s="182"/>
      <c r="N132" s="182"/>
      <c r="O132" s="182"/>
      <c r="P132" s="182"/>
    </row>
    <row r="133" spans="1:16" ht="17.25" customHeight="1" x14ac:dyDescent="0.15">
      <c r="A133" s="438" t="s">
        <v>220</v>
      </c>
      <c r="B133" s="439"/>
      <c r="C133" s="120"/>
      <c r="D133" s="120"/>
      <c r="E133" s="120"/>
      <c r="F133" s="120"/>
      <c r="G133" s="120"/>
      <c r="H133" s="120"/>
      <c r="I133" s="120"/>
      <c r="J133" s="119"/>
      <c r="L133" s="182"/>
      <c r="M133" s="182"/>
      <c r="N133" s="182"/>
      <c r="O133" s="182"/>
      <c r="P133" s="182"/>
    </row>
    <row r="134" spans="1:16" ht="7.5" customHeight="1" thickBot="1" x14ac:dyDescent="0.2">
      <c r="A134" s="35"/>
      <c r="B134" s="48"/>
      <c r="C134" s="101"/>
      <c r="D134" s="101"/>
      <c r="E134" s="101"/>
      <c r="I134" s="99"/>
      <c r="J134" s="108"/>
      <c r="L134" s="182"/>
      <c r="M134" s="182"/>
      <c r="N134" s="182"/>
      <c r="O134" s="182"/>
      <c r="P134" s="182"/>
    </row>
    <row r="135" spans="1:16" ht="17.25" customHeight="1" thickBot="1" x14ac:dyDescent="0.2">
      <c r="A135" s="88"/>
      <c r="B135" s="440" t="s">
        <v>415</v>
      </c>
      <c r="C135" s="441"/>
      <c r="D135" s="441"/>
      <c r="E135" s="442"/>
      <c r="F135" s="93"/>
      <c r="G135" s="421">
        <v>20</v>
      </c>
      <c r="H135" s="422"/>
      <c r="I135" s="6" t="s">
        <v>151</v>
      </c>
      <c r="J135" s="249"/>
      <c r="L135" s="253"/>
      <c r="M135" s="253"/>
      <c r="N135" s="253"/>
      <c r="O135" s="253"/>
      <c r="P135" s="253"/>
    </row>
    <row r="136" spans="1:16" ht="7.5" customHeight="1" thickBot="1" x14ac:dyDescent="0.2">
      <c r="A136" s="35"/>
      <c r="B136" s="93"/>
      <c r="C136" s="229"/>
      <c r="D136" s="229"/>
      <c r="E136" s="229"/>
      <c r="F136" s="93"/>
      <c r="G136" s="93"/>
      <c r="H136" s="93"/>
      <c r="J136" s="249"/>
      <c r="L136" s="495" t="s">
        <v>235</v>
      </c>
      <c r="M136" s="495"/>
      <c r="N136" s="495"/>
      <c r="O136" s="495"/>
      <c r="P136" s="495"/>
    </row>
    <row r="137" spans="1:16" ht="17.25" customHeight="1" thickBot="1" x14ac:dyDescent="0.2">
      <c r="A137" s="88"/>
      <c r="B137" s="440" t="s">
        <v>416</v>
      </c>
      <c r="C137" s="441"/>
      <c r="D137" s="441"/>
      <c r="E137" s="442"/>
      <c r="F137" s="93"/>
      <c r="G137" s="421" t="s">
        <v>218</v>
      </c>
      <c r="H137" s="422"/>
      <c r="I137" s="6" t="s">
        <v>151</v>
      </c>
      <c r="J137" s="249"/>
      <c r="L137" s="495"/>
      <c r="M137" s="495"/>
      <c r="N137" s="495"/>
      <c r="O137" s="495"/>
      <c r="P137" s="495"/>
    </row>
    <row r="138" spans="1:16" ht="7.5" customHeight="1" thickBot="1" x14ac:dyDescent="0.2">
      <c r="A138" s="35"/>
      <c r="B138" s="93"/>
      <c r="C138" s="229"/>
      <c r="D138" s="229"/>
      <c r="E138" s="229"/>
      <c r="F138" s="229"/>
      <c r="G138" s="229"/>
      <c r="H138" s="237"/>
      <c r="J138" s="249"/>
      <c r="L138" s="495"/>
      <c r="M138" s="495"/>
      <c r="N138" s="495"/>
      <c r="O138" s="495"/>
      <c r="P138" s="495"/>
    </row>
    <row r="139" spans="1:16" ht="17.25" customHeight="1" thickBot="1" x14ac:dyDescent="0.2">
      <c r="A139" s="88"/>
      <c r="B139" s="440" t="s">
        <v>219</v>
      </c>
      <c r="C139" s="441"/>
      <c r="D139" s="441"/>
      <c r="E139" s="442"/>
      <c r="F139" s="93"/>
      <c r="G139" s="421">
        <v>10</v>
      </c>
      <c r="H139" s="422"/>
      <c r="I139" s="6" t="s">
        <v>151</v>
      </c>
      <c r="J139" s="249" t="s">
        <v>236</v>
      </c>
      <c r="L139" s="495"/>
      <c r="M139" s="495"/>
      <c r="N139" s="495"/>
      <c r="O139" s="495"/>
      <c r="P139" s="495"/>
    </row>
    <row r="140" spans="1:16" ht="7.5" customHeight="1" thickBot="1" x14ac:dyDescent="0.2">
      <c r="A140" s="35"/>
      <c r="B140" s="93"/>
      <c r="C140" s="229"/>
      <c r="D140" s="229"/>
      <c r="E140" s="229"/>
      <c r="F140" s="93"/>
      <c r="G140" s="93"/>
      <c r="H140" s="93"/>
      <c r="J140" s="249"/>
      <c r="L140" s="182"/>
      <c r="M140" s="182"/>
      <c r="N140" s="182"/>
      <c r="O140" s="182"/>
      <c r="P140" s="182"/>
    </row>
    <row r="141" spans="1:16" ht="17.25" customHeight="1" thickBot="1" x14ac:dyDescent="0.2">
      <c r="A141" s="88"/>
      <c r="B141" s="440" t="s">
        <v>325</v>
      </c>
      <c r="C141" s="441"/>
      <c r="D141" s="441"/>
      <c r="E141" s="442"/>
      <c r="F141" s="93"/>
      <c r="G141" s="421">
        <v>10</v>
      </c>
      <c r="H141" s="422"/>
      <c r="I141" s="6" t="s">
        <v>151</v>
      </c>
      <c r="J141" s="249" t="s">
        <v>236</v>
      </c>
      <c r="L141" s="182"/>
      <c r="M141" s="182"/>
      <c r="N141" s="182"/>
      <c r="O141" s="182"/>
      <c r="P141" s="182"/>
    </row>
    <row r="142" spans="1:16" ht="7.5" customHeight="1" thickBot="1" x14ac:dyDescent="0.2">
      <c r="A142" s="35"/>
      <c r="B142" s="93"/>
      <c r="C142" s="229"/>
      <c r="D142" s="229"/>
      <c r="E142" s="229"/>
      <c r="F142" s="229"/>
      <c r="G142" s="229"/>
      <c r="H142" s="237"/>
      <c r="J142" s="249"/>
      <c r="L142" s="182"/>
      <c r="M142" s="182"/>
      <c r="N142" s="182"/>
      <c r="O142" s="182"/>
      <c r="P142" s="182"/>
    </row>
    <row r="143" spans="1:16" ht="17.25" customHeight="1" thickBot="1" x14ac:dyDescent="0.2">
      <c r="A143" s="88"/>
      <c r="B143" s="440"/>
      <c r="C143" s="441"/>
      <c r="D143" s="441"/>
      <c r="E143" s="442"/>
      <c r="F143" s="93"/>
      <c r="G143" s="421"/>
      <c r="H143" s="422"/>
      <c r="I143" s="6" t="s">
        <v>151</v>
      </c>
      <c r="J143" s="249"/>
      <c r="L143" s="182"/>
      <c r="M143" s="182"/>
      <c r="N143" s="182"/>
      <c r="O143" s="182"/>
      <c r="P143" s="182"/>
    </row>
    <row r="144" spans="1:16" ht="7.5" customHeight="1" thickBot="1" x14ac:dyDescent="0.2">
      <c r="A144" s="35"/>
      <c r="B144" s="93"/>
      <c r="C144" s="229"/>
      <c r="D144" s="229"/>
      <c r="E144" s="229"/>
      <c r="F144" s="93"/>
      <c r="G144" s="93"/>
      <c r="H144" s="93"/>
      <c r="J144" s="249"/>
      <c r="L144" s="182"/>
      <c r="M144" s="182"/>
      <c r="N144" s="182"/>
      <c r="O144" s="182"/>
      <c r="P144" s="182"/>
    </row>
    <row r="145" spans="1:16" ht="17.25" customHeight="1" thickBot="1" x14ac:dyDescent="0.2">
      <c r="A145" s="88"/>
      <c r="B145" s="440"/>
      <c r="C145" s="441"/>
      <c r="D145" s="441"/>
      <c r="E145" s="442"/>
      <c r="F145" s="93"/>
      <c r="G145" s="421"/>
      <c r="H145" s="422"/>
      <c r="I145" s="6" t="s">
        <v>151</v>
      </c>
      <c r="J145" s="249"/>
      <c r="L145" s="182"/>
      <c r="M145" s="182"/>
      <c r="N145" s="182"/>
      <c r="O145" s="182"/>
      <c r="P145" s="182"/>
    </row>
    <row r="146" spans="1:16" ht="7.5" customHeight="1" thickBot="1" x14ac:dyDescent="0.2">
      <c r="A146" s="35"/>
      <c r="B146" s="93"/>
      <c r="C146" s="229"/>
      <c r="D146" s="229"/>
      <c r="E146" s="229"/>
      <c r="F146" s="229"/>
      <c r="G146" s="229"/>
      <c r="H146" s="237"/>
      <c r="J146" s="249"/>
      <c r="L146" s="182"/>
      <c r="M146" s="182"/>
      <c r="N146" s="182"/>
      <c r="O146" s="182"/>
      <c r="P146" s="182"/>
    </row>
    <row r="147" spans="1:16" ht="17.25" customHeight="1" thickBot="1" x14ac:dyDescent="0.2">
      <c r="A147" s="88"/>
      <c r="B147" s="440"/>
      <c r="C147" s="441"/>
      <c r="D147" s="441"/>
      <c r="E147" s="442"/>
      <c r="F147" s="93"/>
      <c r="G147" s="421"/>
      <c r="H147" s="422"/>
      <c r="I147" s="6" t="s">
        <v>151</v>
      </c>
      <c r="J147" s="249"/>
      <c r="L147" s="237"/>
      <c r="M147" s="237"/>
      <c r="N147" s="237"/>
      <c r="O147" s="237"/>
      <c r="P147" s="237"/>
    </row>
    <row r="148" spans="1:16" ht="7.5" customHeight="1" thickBot="1" x14ac:dyDescent="0.2">
      <c r="A148" s="35"/>
      <c r="B148" s="93"/>
      <c r="C148" s="229"/>
      <c r="D148" s="229"/>
      <c r="E148" s="229"/>
      <c r="F148" s="93"/>
      <c r="G148" s="93"/>
      <c r="H148" s="93"/>
      <c r="J148" s="249"/>
      <c r="L148" s="237"/>
      <c r="M148" s="237"/>
      <c r="N148" s="237"/>
      <c r="O148" s="237"/>
      <c r="P148" s="237"/>
    </row>
    <row r="149" spans="1:16" ht="17.25" customHeight="1" thickBot="1" x14ac:dyDescent="0.2">
      <c r="A149" s="88"/>
      <c r="B149" s="440"/>
      <c r="C149" s="441"/>
      <c r="D149" s="441"/>
      <c r="E149" s="442"/>
      <c r="F149" s="93"/>
      <c r="G149" s="421"/>
      <c r="H149" s="422"/>
      <c r="I149" s="6" t="s">
        <v>151</v>
      </c>
      <c r="J149" s="249"/>
      <c r="L149" s="237"/>
      <c r="M149" s="237"/>
      <c r="N149" s="237"/>
      <c r="O149" s="237"/>
      <c r="P149" s="237"/>
    </row>
    <row r="150" spans="1:16" ht="7.5" customHeight="1" thickBot="1" x14ac:dyDescent="0.2">
      <c r="A150" s="35"/>
      <c r="B150" s="93"/>
      <c r="C150" s="229"/>
      <c r="D150" s="229"/>
      <c r="E150" s="229"/>
      <c r="F150" s="229"/>
      <c r="G150" s="229"/>
      <c r="H150" s="237"/>
      <c r="J150" s="249"/>
      <c r="L150" s="237"/>
      <c r="M150" s="237"/>
      <c r="N150" s="237"/>
      <c r="O150" s="237"/>
      <c r="P150" s="237"/>
    </row>
    <row r="151" spans="1:16" ht="17.25" customHeight="1" thickBot="1" x14ac:dyDescent="0.2">
      <c r="A151" s="88"/>
      <c r="B151" s="440"/>
      <c r="C151" s="441"/>
      <c r="D151" s="441"/>
      <c r="E151" s="442"/>
      <c r="F151" s="93"/>
      <c r="G151" s="421"/>
      <c r="H151" s="422"/>
      <c r="I151" s="6" t="s">
        <v>151</v>
      </c>
      <c r="J151" s="249"/>
      <c r="L151" s="237"/>
      <c r="M151" s="237"/>
      <c r="N151" s="237"/>
      <c r="O151" s="237"/>
      <c r="P151" s="237"/>
    </row>
    <row r="152" spans="1:16" ht="7.5" customHeight="1" thickBot="1" x14ac:dyDescent="0.2">
      <c r="A152" s="35"/>
      <c r="B152" s="93"/>
      <c r="C152" s="229"/>
      <c r="D152" s="229"/>
      <c r="E152" s="229"/>
      <c r="F152" s="93"/>
      <c r="G152" s="93"/>
      <c r="H152" s="93"/>
      <c r="J152" s="249"/>
      <c r="L152" s="237"/>
      <c r="M152" s="237"/>
      <c r="N152" s="237"/>
      <c r="O152" s="237"/>
      <c r="P152" s="237"/>
    </row>
    <row r="153" spans="1:16" ht="17.25" customHeight="1" thickBot="1" x14ac:dyDescent="0.2">
      <c r="A153" s="88"/>
      <c r="B153" s="440"/>
      <c r="C153" s="441"/>
      <c r="D153" s="441"/>
      <c r="E153" s="442"/>
      <c r="F153" s="93"/>
      <c r="G153" s="421"/>
      <c r="H153" s="422"/>
      <c r="I153" s="6" t="s">
        <v>151</v>
      </c>
      <c r="J153" s="249"/>
      <c r="L153" s="495" t="s">
        <v>237</v>
      </c>
      <c r="M153" s="495"/>
      <c r="N153" s="495"/>
      <c r="O153" s="495"/>
      <c r="P153" s="495"/>
    </row>
    <row r="154" spans="1:16" ht="7.5" customHeight="1" x14ac:dyDescent="0.15">
      <c r="A154" s="35"/>
      <c r="B154" s="93"/>
      <c r="C154" s="229"/>
      <c r="D154" s="229"/>
      <c r="E154" s="229"/>
      <c r="F154" s="229"/>
      <c r="G154" s="229"/>
      <c r="H154" s="237"/>
      <c r="J154" s="249"/>
      <c r="L154" s="495"/>
      <c r="M154" s="495"/>
      <c r="N154" s="495"/>
      <c r="O154" s="495"/>
      <c r="P154" s="495"/>
    </row>
    <row r="155" spans="1:16" ht="7.5" customHeight="1" thickBot="1" x14ac:dyDescent="0.2">
      <c r="A155" s="35"/>
      <c r="B155" s="93"/>
      <c r="C155" s="229"/>
      <c r="D155" s="229"/>
      <c r="E155" s="229"/>
      <c r="F155" s="229"/>
      <c r="G155" s="229"/>
      <c r="H155" s="373"/>
      <c r="J155" s="249"/>
      <c r="L155" s="495"/>
      <c r="M155" s="495"/>
      <c r="N155" s="495"/>
      <c r="O155" s="495"/>
      <c r="P155" s="495"/>
    </row>
    <row r="156" spans="1:16" ht="17.25" customHeight="1" thickBot="1" x14ac:dyDescent="0.2">
      <c r="A156" s="88"/>
      <c r="B156" s="93" t="s">
        <v>222</v>
      </c>
      <c r="C156" s="229"/>
      <c r="D156" s="229"/>
      <c r="E156" s="230" t="s">
        <v>221</v>
      </c>
      <c r="F156" s="229"/>
      <c r="G156" s="421">
        <v>50</v>
      </c>
      <c r="H156" s="422"/>
      <c r="I156" s="6" t="s">
        <v>151</v>
      </c>
      <c r="J156" s="389" t="s">
        <v>223</v>
      </c>
      <c r="L156" s="495"/>
      <c r="M156" s="495"/>
      <c r="N156" s="495"/>
      <c r="O156" s="495"/>
      <c r="P156" s="495"/>
    </row>
    <row r="157" spans="1:16" ht="7.5" customHeight="1" x14ac:dyDescent="0.15">
      <c r="A157" s="34"/>
      <c r="B157" s="26"/>
      <c r="C157" s="208"/>
      <c r="D157" s="208"/>
      <c r="E157" s="209"/>
      <c r="F157" s="209"/>
      <c r="G157" s="209"/>
      <c r="H157" s="209"/>
      <c r="I157" s="209"/>
      <c r="J157" s="210"/>
      <c r="L157" s="182"/>
      <c r="M157" s="182"/>
      <c r="N157" s="182"/>
      <c r="O157" s="182"/>
      <c r="P157" s="182"/>
    </row>
    <row r="158" spans="1:16" ht="17.25" customHeight="1" x14ac:dyDescent="0.15">
      <c r="A158" s="409" t="s">
        <v>287</v>
      </c>
      <c r="B158" s="410"/>
      <c r="C158" s="410"/>
      <c r="D158" s="410"/>
      <c r="E158" s="410"/>
      <c r="F158" s="410"/>
      <c r="G158" s="410"/>
      <c r="H158" s="410"/>
      <c r="I158" s="410"/>
      <c r="J158" s="411"/>
    </row>
    <row r="159" spans="1:16" ht="17.25" customHeight="1" x14ac:dyDescent="0.15">
      <c r="A159" s="438" t="s">
        <v>224</v>
      </c>
      <c r="B159" s="439"/>
      <c r="C159" s="120"/>
      <c r="D159" s="120"/>
      <c r="E159" s="120"/>
      <c r="F159" s="120"/>
      <c r="G159" s="120"/>
      <c r="H159" s="120"/>
      <c r="I159" s="120"/>
      <c r="J159" s="119"/>
    </row>
    <row r="160" spans="1:16" ht="15" thickBot="1" x14ac:dyDescent="0.2">
      <c r="A160" s="233"/>
      <c r="J160" s="251"/>
    </row>
    <row r="161" spans="1:34" ht="15" thickBot="1" x14ac:dyDescent="0.2">
      <c r="A161" s="233"/>
      <c r="B161" s="292" t="s">
        <v>274</v>
      </c>
      <c r="C161" s="294" t="s">
        <v>275</v>
      </c>
      <c r="D161" s="295"/>
      <c r="E161" s="295"/>
      <c r="F161" s="295"/>
      <c r="G161" s="295"/>
      <c r="H161" s="295"/>
      <c r="I161" s="295" t="s">
        <v>282</v>
      </c>
      <c r="J161" s="296" t="s">
        <v>276</v>
      </c>
      <c r="Y161" s="6" t="s">
        <v>274</v>
      </c>
      <c r="AB161" s="6" t="s">
        <v>290</v>
      </c>
      <c r="AC161" s="6" t="s">
        <v>291</v>
      </c>
    </row>
    <row r="162" spans="1:34" ht="15.95" customHeight="1" x14ac:dyDescent="0.15">
      <c r="A162" s="233"/>
      <c r="B162" s="324" t="s">
        <v>340</v>
      </c>
      <c r="C162" s="453" t="s">
        <v>273</v>
      </c>
      <c r="D162" s="454"/>
      <c r="E162" s="454"/>
      <c r="F162" s="454"/>
      <c r="G162" s="454"/>
      <c r="H162" s="454"/>
      <c r="I162" s="363">
        <v>10</v>
      </c>
      <c r="J162" s="398" t="s">
        <v>303</v>
      </c>
      <c r="S162" s="6" t="b">
        <v>1</v>
      </c>
      <c r="T162" s="6" t="b">
        <v>1</v>
      </c>
      <c r="U162" s="6" t="b">
        <v>1</v>
      </c>
      <c r="V162" s="6">
        <f>COUNTIF(S$162:S162,TRUE)</f>
        <v>1</v>
      </c>
      <c r="W162" s="6">
        <f>COUNTIF(T$162:T162,TRUE)</f>
        <v>1</v>
      </c>
      <c r="X162" s="6">
        <f>COUNTIF(U$162:U162,TRUE)</f>
        <v>1</v>
      </c>
      <c r="Y162" s="293" t="str">
        <f>IFERROR(INDEX(B$162:B$169,MATCH($AB162,V$162:V$169,0),1),"")</f>
        <v>早期注意情報（警報級の可能性）</v>
      </c>
      <c r="Z162" s="293" t="str">
        <f>IFERROR(INDEX(AC$162:AC$169,MATCH($AB162,W$162:W$169,0),1),"")</f>
        <v>防災情報の収集(10分)</v>
      </c>
      <c r="AA162" s="293" t="str">
        <f>IFERROR(INDEX(J$162:J$169,MATCH($AB162,X$162:X$169,0),1),"")</f>
        <v>全員</v>
      </c>
      <c r="AB162" s="6">
        <v>1</v>
      </c>
      <c r="AC162" s="6" t="str">
        <f>CONCATENATE(C162,"(",I162,"分)")</f>
        <v>防災情報の収集(10分)</v>
      </c>
      <c r="AH162" s="293"/>
    </row>
    <row r="163" spans="1:34" ht="15.95" customHeight="1" x14ac:dyDescent="0.15">
      <c r="A163" s="233"/>
      <c r="B163" s="325" t="s">
        <v>337</v>
      </c>
      <c r="C163" s="447"/>
      <c r="D163" s="448"/>
      <c r="E163" s="448"/>
      <c r="F163" s="448"/>
      <c r="G163" s="448"/>
      <c r="H163" s="448"/>
      <c r="I163" s="336"/>
      <c r="J163" s="327"/>
      <c r="S163" s="6" t="b">
        <v>1</v>
      </c>
      <c r="T163" s="6" t="b">
        <v>0</v>
      </c>
      <c r="U163" s="6" t="b">
        <v>0</v>
      </c>
      <c r="V163" s="6">
        <f>COUNTIF(S$162:S163,TRUE)</f>
        <v>2</v>
      </c>
      <c r="W163" s="6">
        <f>COUNTIF(T$162:T163,TRUE)</f>
        <v>1</v>
      </c>
      <c r="X163" s="6">
        <f>COUNTIF(U$162:U163,TRUE)</f>
        <v>1</v>
      </c>
      <c r="Y163" s="293" t="str">
        <f>IFERROR(INDEX(B$162:B$169,MATCH($AB163,V$162:V$169,0),1),"")</f>
        <v>警戒レベル１"心構えを高める"</v>
      </c>
      <c r="Z163" s="293" t="str">
        <f>IFERROR(INDEX(C$162:C$169,MATCH($AB163,W$162:W$169,0),1),"")</f>
        <v/>
      </c>
      <c r="AA163" s="293" t="str">
        <f>IFERROR(INDEX(J$162:J$169,MATCH($AB163,X$162:X$169,0),1),"")</f>
        <v/>
      </c>
      <c r="AB163" s="6">
        <v>2</v>
      </c>
      <c r="AC163" s="6" t="str">
        <f t="shared" ref="AC163:AC169" si="0">CONCATENATE(C163,"(",I163,"分)")</f>
        <v>(分)</v>
      </c>
      <c r="AH163" s="293"/>
    </row>
    <row r="164" spans="1:34" ht="15.95" customHeight="1" x14ac:dyDescent="0.15">
      <c r="A164" s="233"/>
      <c r="B164" s="326"/>
      <c r="C164" s="447"/>
      <c r="D164" s="448"/>
      <c r="E164" s="448"/>
      <c r="F164" s="448"/>
      <c r="G164" s="448"/>
      <c r="H164" s="448"/>
      <c r="I164" s="336"/>
      <c r="J164" s="327"/>
      <c r="S164" s="6" t="b">
        <v>0</v>
      </c>
      <c r="T164" s="6" t="b">
        <v>0</v>
      </c>
      <c r="U164" s="6" t="b">
        <v>0</v>
      </c>
      <c r="V164" s="6">
        <f>COUNTIF(S$162:S164,TRUE)</f>
        <v>2</v>
      </c>
      <c r="W164" s="6">
        <f>COUNTIF(T$162:T164,TRUE)</f>
        <v>1</v>
      </c>
      <c r="X164" s="6">
        <f>COUNTIF(U$162:U164,TRUE)</f>
        <v>1</v>
      </c>
      <c r="Y164" s="293" t="str">
        <f t="shared" ref="Y164:Y169" si="1">IFERROR(INDEX(B$162:B$169,MATCH($AB164,V$162:V$169,0),1),"")</f>
        <v/>
      </c>
      <c r="Z164" s="293" t="str">
        <f t="shared" ref="Z164:Z169" si="2">IFERROR(INDEX(C$162:C$169,MATCH($AB164,W$162:W$169,0),1),"")</f>
        <v/>
      </c>
      <c r="AA164" s="293" t="str">
        <f t="shared" ref="AA164:AA169" si="3">IFERROR(INDEX(D$162:D$169,MATCH($AB164,X$162:X$169,0),1),"")</f>
        <v/>
      </c>
      <c r="AB164" s="6">
        <v>3</v>
      </c>
      <c r="AC164" s="6" t="str">
        <f t="shared" si="0"/>
        <v>(分)</v>
      </c>
      <c r="AH164" s="293"/>
    </row>
    <row r="165" spans="1:34" ht="15.95" customHeight="1" x14ac:dyDescent="0.15">
      <c r="A165" s="233"/>
      <c r="B165" s="326"/>
      <c r="C165" s="447"/>
      <c r="D165" s="448"/>
      <c r="E165" s="448"/>
      <c r="F165" s="448"/>
      <c r="G165" s="448"/>
      <c r="H165" s="448"/>
      <c r="I165" s="336"/>
      <c r="J165" s="327"/>
      <c r="S165" s="6" t="b">
        <v>0</v>
      </c>
      <c r="T165" s="6" t="b">
        <v>0</v>
      </c>
      <c r="U165" s="6" t="b">
        <v>0</v>
      </c>
      <c r="V165" s="6">
        <f>COUNTIF(S$162:S165,TRUE)</f>
        <v>2</v>
      </c>
      <c r="W165" s="6">
        <f>COUNTIF(T$162:T165,TRUE)</f>
        <v>1</v>
      </c>
      <c r="X165" s="6">
        <f>COUNTIF(U$162:U165,TRUE)</f>
        <v>1</v>
      </c>
      <c r="Y165" s="293" t="str">
        <f t="shared" si="1"/>
        <v/>
      </c>
      <c r="Z165" s="293" t="str">
        <f t="shared" si="2"/>
        <v/>
      </c>
      <c r="AA165" s="293" t="str">
        <f t="shared" si="3"/>
        <v/>
      </c>
      <c r="AB165" s="6">
        <v>4</v>
      </c>
      <c r="AC165" s="6" t="str">
        <f t="shared" si="0"/>
        <v>(分)</v>
      </c>
      <c r="AH165" s="293"/>
    </row>
    <row r="166" spans="1:34" ht="15.95" customHeight="1" x14ac:dyDescent="0.15">
      <c r="A166" s="233"/>
      <c r="B166" s="326"/>
      <c r="C166" s="447"/>
      <c r="D166" s="448"/>
      <c r="E166" s="448"/>
      <c r="F166" s="448"/>
      <c r="G166" s="448"/>
      <c r="H166" s="448"/>
      <c r="I166" s="336"/>
      <c r="J166" s="327"/>
      <c r="S166" s="6" t="b">
        <v>0</v>
      </c>
      <c r="T166" s="6" t="b">
        <v>0</v>
      </c>
      <c r="U166" s="6" t="b">
        <v>0</v>
      </c>
      <c r="V166" s="6">
        <f>COUNTIF(S$162:S166,TRUE)</f>
        <v>2</v>
      </c>
      <c r="W166" s="6">
        <f>COUNTIF(T$162:T166,TRUE)</f>
        <v>1</v>
      </c>
      <c r="X166" s="6">
        <f>COUNTIF(U$162:U166,TRUE)</f>
        <v>1</v>
      </c>
      <c r="Y166" s="293" t="str">
        <f t="shared" si="1"/>
        <v/>
      </c>
      <c r="Z166" s="293" t="str">
        <f t="shared" si="2"/>
        <v/>
      </c>
      <c r="AA166" s="293" t="str">
        <f t="shared" si="3"/>
        <v/>
      </c>
      <c r="AB166" s="6">
        <f t="shared" ref="AB166:AB169" si="4">AB165+1</f>
        <v>5</v>
      </c>
      <c r="AC166" s="6" t="str">
        <f t="shared" si="0"/>
        <v>(分)</v>
      </c>
      <c r="AH166" s="293"/>
    </row>
    <row r="167" spans="1:34" ht="15.95" customHeight="1" x14ac:dyDescent="0.15">
      <c r="A167" s="233"/>
      <c r="B167" s="326"/>
      <c r="C167" s="455"/>
      <c r="D167" s="456"/>
      <c r="E167" s="456"/>
      <c r="F167" s="456"/>
      <c r="G167" s="456"/>
      <c r="H167" s="456"/>
      <c r="I167" s="457"/>
      <c r="J167" s="327"/>
      <c r="S167" s="6" t="b">
        <v>0</v>
      </c>
      <c r="T167" s="6" t="b">
        <v>0</v>
      </c>
      <c r="U167" s="6" t="b">
        <v>0</v>
      </c>
      <c r="V167" s="6">
        <f>COUNTIF(S$162:S167,TRUE)</f>
        <v>2</v>
      </c>
      <c r="W167" s="6">
        <f>COUNTIF(T$162:T167,TRUE)</f>
        <v>1</v>
      </c>
      <c r="X167" s="6">
        <f>COUNTIF(U$162:U167,TRUE)</f>
        <v>1</v>
      </c>
      <c r="Y167" s="293" t="str">
        <f t="shared" si="1"/>
        <v/>
      </c>
      <c r="Z167" s="293" t="str">
        <f t="shared" si="2"/>
        <v/>
      </c>
      <c r="AA167" s="293" t="str">
        <f t="shared" si="3"/>
        <v/>
      </c>
      <c r="AB167" s="6">
        <f t="shared" si="4"/>
        <v>6</v>
      </c>
      <c r="AC167" s="6" t="str">
        <f t="shared" si="0"/>
        <v>(分)</v>
      </c>
      <c r="AH167" s="293"/>
    </row>
    <row r="168" spans="1:34" ht="15.95" customHeight="1" x14ac:dyDescent="0.15">
      <c r="A168" s="233"/>
      <c r="B168" s="326"/>
      <c r="C168" s="455"/>
      <c r="D168" s="456"/>
      <c r="E168" s="456"/>
      <c r="F168" s="456"/>
      <c r="G168" s="456"/>
      <c r="H168" s="456"/>
      <c r="I168" s="457"/>
      <c r="J168" s="327"/>
      <c r="S168" s="6" t="b">
        <v>0</v>
      </c>
      <c r="T168" s="6" t="b">
        <v>0</v>
      </c>
      <c r="U168" s="6" t="b">
        <v>0</v>
      </c>
      <c r="V168" s="6">
        <f>COUNTIF(S$162:S168,TRUE)</f>
        <v>2</v>
      </c>
      <c r="W168" s="6">
        <f>COUNTIF(T$162:T168,TRUE)</f>
        <v>1</v>
      </c>
      <c r="X168" s="6">
        <f>COUNTIF(U$162:U168,TRUE)</f>
        <v>1</v>
      </c>
      <c r="Y168" s="293" t="str">
        <f t="shared" si="1"/>
        <v/>
      </c>
      <c r="Z168" s="293" t="str">
        <f t="shared" si="2"/>
        <v/>
      </c>
      <c r="AA168" s="293" t="str">
        <f t="shared" si="3"/>
        <v/>
      </c>
      <c r="AB168" s="6">
        <f t="shared" si="4"/>
        <v>7</v>
      </c>
      <c r="AC168" s="6" t="str">
        <f t="shared" si="0"/>
        <v>(分)</v>
      </c>
    </row>
    <row r="169" spans="1:34" ht="15.95" customHeight="1" thickBot="1" x14ac:dyDescent="0.2">
      <c r="A169" s="233"/>
      <c r="B169" s="328"/>
      <c r="C169" s="458"/>
      <c r="D169" s="459"/>
      <c r="E169" s="459"/>
      <c r="F169" s="459"/>
      <c r="G169" s="459"/>
      <c r="H169" s="459"/>
      <c r="I169" s="460"/>
      <c r="J169" s="329"/>
      <c r="S169" s="6" t="b">
        <v>0</v>
      </c>
      <c r="T169" s="6" t="b">
        <v>0</v>
      </c>
      <c r="U169" s="6" t="b">
        <v>0</v>
      </c>
      <c r="V169" s="6">
        <f>COUNTIF(S$162:S169,TRUE)</f>
        <v>2</v>
      </c>
      <c r="W169" s="6">
        <f>COUNTIF(T$162:T169,TRUE)</f>
        <v>1</v>
      </c>
      <c r="X169" s="6">
        <f>COUNTIF(U$162:U169,TRUE)</f>
        <v>1</v>
      </c>
      <c r="Y169" s="293" t="str">
        <f t="shared" si="1"/>
        <v/>
      </c>
      <c r="Z169" s="293" t="str">
        <f t="shared" si="2"/>
        <v/>
      </c>
      <c r="AA169" s="293" t="str">
        <f t="shared" si="3"/>
        <v/>
      </c>
      <c r="AB169" s="6">
        <f t="shared" si="4"/>
        <v>8</v>
      </c>
      <c r="AC169" s="6" t="str">
        <f t="shared" si="0"/>
        <v>(分)</v>
      </c>
    </row>
    <row r="170" spans="1:34" ht="15.95" customHeight="1" thickBot="1" x14ac:dyDescent="0.2">
      <c r="A170" s="233"/>
      <c r="B170" s="330"/>
      <c r="C170" s="331"/>
      <c r="D170" s="331"/>
      <c r="E170" s="331"/>
      <c r="F170" s="331"/>
      <c r="G170" s="331"/>
      <c r="H170" s="331"/>
      <c r="I170" s="331"/>
      <c r="J170" s="332"/>
      <c r="Y170" s="293" t="str">
        <f>IF((ROW(B169)-159)&gt;COUNT(V$162:V$169),"",INDEX(B$162:B$169,SMALL(V$162:V$169,ROW(R6))))</f>
        <v/>
      </c>
      <c r="Z170" s="293" t="str">
        <f>IF((ROW(C169)-159)&gt;COUNT(W$162:W$169),"",INDEX(C$162:C$169,SMALL(W$162:W$169,ROW(S6))))</f>
        <v/>
      </c>
      <c r="AA170" s="293" t="str">
        <f>IF((ROW(J169)-159)&gt;COUNT(X$162:X$169),"",INDEX(J$162:J$169,SMALL(X$162:X$169,ROW(T6))))</f>
        <v/>
      </c>
    </row>
    <row r="171" spans="1:34" ht="15.95" customHeight="1" x14ac:dyDescent="0.15">
      <c r="A171" s="233"/>
      <c r="B171" s="324" t="s">
        <v>341</v>
      </c>
      <c r="C171" s="453" t="s">
        <v>273</v>
      </c>
      <c r="D171" s="454"/>
      <c r="E171" s="454"/>
      <c r="F171" s="454"/>
      <c r="G171" s="454"/>
      <c r="H171" s="454"/>
      <c r="I171" s="335">
        <v>15</v>
      </c>
      <c r="J171" s="398" t="s">
        <v>403</v>
      </c>
      <c r="K171" s="307"/>
      <c r="L171" s="307"/>
      <c r="M171" s="307"/>
      <c r="N171" s="307"/>
      <c r="O171" s="307"/>
      <c r="P171" s="307"/>
      <c r="Q171" s="307"/>
      <c r="R171" s="307"/>
      <c r="S171" s="6" t="b">
        <v>1</v>
      </c>
      <c r="T171" s="6" t="b">
        <v>1</v>
      </c>
      <c r="U171" s="6" t="b">
        <v>1</v>
      </c>
      <c r="V171" s="6">
        <f>COUNTIF(S$171:S171,TRUE)</f>
        <v>1</v>
      </c>
      <c r="W171" s="6">
        <f>COUNTIF(T$171:T171,TRUE)</f>
        <v>1</v>
      </c>
      <c r="X171" s="6">
        <f>COUNTIF(U$171:U171,TRUE)</f>
        <v>1</v>
      </c>
      <c r="Y171" s="293" t="str">
        <f>IFERROR(INDEX(B$171:B$184,MATCH($AB171,V$171:V$184,0),1),"")</f>
        <v>大雨注意報</v>
      </c>
      <c r="Z171" s="293" t="str">
        <f>IFERROR(INDEX(AC$171:AC$184,MATCH($AB171,W$171:W$184,0),1),"")</f>
        <v>防災情報の収集(15分)</v>
      </c>
      <c r="AA171" s="293" t="str">
        <f>IFERROR(INDEX(J$171:J$184,MATCH($AB171,X$171:X$184,0),1),"")</f>
        <v>院長、施設長</v>
      </c>
      <c r="AB171" s="6">
        <f>AB170+1</f>
        <v>1</v>
      </c>
      <c r="AC171" s="6" t="str">
        <f>CONCATENATE(C171,"(",I171,"分)")</f>
        <v>防災情報の収集(15分)</v>
      </c>
    </row>
    <row r="172" spans="1:34" ht="15.95" customHeight="1" x14ac:dyDescent="0.15">
      <c r="A172" s="233"/>
      <c r="B172" s="333" t="s">
        <v>342</v>
      </c>
      <c r="C172" s="443" t="s">
        <v>277</v>
      </c>
      <c r="D172" s="444"/>
      <c r="E172" s="444"/>
      <c r="F172" s="444"/>
      <c r="G172" s="444"/>
      <c r="H172" s="444"/>
      <c r="I172" s="336">
        <v>2</v>
      </c>
      <c r="J172" s="327"/>
      <c r="K172" s="307"/>
      <c r="L172" s="307"/>
      <c r="M172" s="307"/>
      <c r="N172" s="307"/>
      <c r="O172" s="307"/>
      <c r="P172" s="307"/>
      <c r="Q172" s="307"/>
      <c r="R172" s="307"/>
      <c r="S172" s="6" t="b">
        <v>1</v>
      </c>
      <c r="T172" s="6" t="b">
        <v>1</v>
      </c>
      <c r="U172" s="6" t="b">
        <v>0</v>
      </c>
      <c r="V172" s="6">
        <f>COUNTIF(S$171:S172,TRUE)</f>
        <v>2</v>
      </c>
      <c r="W172" s="6">
        <f>COUNTIF(T$171:T172,TRUE)</f>
        <v>2</v>
      </c>
      <c r="X172" s="6">
        <f>COUNTIF(U$171:U172,TRUE)</f>
        <v>1</v>
      </c>
      <c r="Y172" s="293" t="str">
        <f t="shared" ref="Y172:Y184" si="5">IFERROR(INDEX(B$171:B$184,MATCH($AB172,V$171:V$184,0),1),"")</f>
        <v>洪水注意報</v>
      </c>
      <c r="Z172" s="293" t="str">
        <f t="shared" ref="Z172:Z184" si="6">IFERROR(INDEX(AC$171:AC$184,MATCH($AB172,W$171:W$184,0),1),"")</f>
        <v>浸水防止対策の準備(2分)</v>
      </c>
      <c r="AA172" s="293" t="str">
        <f t="shared" ref="AA172:AA184" si="7">IFERROR(INDEX(J$171:J$184,MATCH($AB172,X$171:X$184,0),1),"")</f>
        <v/>
      </c>
      <c r="AB172" s="6">
        <f>AB171+1</f>
        <v>2</v>
      </c>
      <c r="AC172" s="6" t="str">
        <f t="shared" ref="AC172:AC184" si="8">CONCATENATE(C172,"(",I172,"分)")</f>
        <v>浸水防止対策の準備(2分)</v>
      </c>
    </row>
    <row r="173" spans="1:34" ht="15.95" customHeight="1" x14ac:dyDescent="0.15">
      <c r="A173" s="233"/>
      <c r="B173" s="333" t="s">
        <v>438</v>
      </c>
      <c r="C173" s="443" t="s">
        <v>304</v>
      </c>
      <c r="D173" s="444"/>
      <c r="E173" s="444"/>
      <c r="F173" s="444"/>
      <c r="G173" s="444"/>
      <c r="H173" s="444"/>
      <c r="I173" s="336">
        <v>1</v>
      </c>
      <c r="J173" s="327"/>
      <c r="K173" s="307"/>
      <c r="L173" s="307"/>
      <c r="M173" s="307"/>
      <c r="N173" s="307"/>
      <c r="O173" s="307"/>
      <c r="P173" s="307"/>
      <c r="Q173" s="307"/>
      <c r="R173" s="307"/>
      <c r="S173" s="6" t="b">
        <v>1</v>
      </c>
      <c r="T173" s="6" t="b">
        <v>1</v>
      </c>
      <c r="U173" s="6" t="b">
        <v>0</v>
      </c>
      <c r="V173" s="6">
        <f>COUNTIF(S$171:S173,TRUE)</f>
        <v>3</v>
      </c>
      <c r="W173" s="6">
        <f>COUNTIF(T$171:T173,TRUE)</f>
        <v>3</v>
      </c>
      <c r="X173" s="6">
        <f>COUNTIF(U$171:U173,TRUE)</f>
        <v>1</v>
      </c>
      <c r="Y173" s="293" t="str">
        <f t="shared" si="5"/>
        <v>氾濫注意水位超過（火の神2.4ｍ）</v>
      </c>
      <c r="Z173" s="293" t="str">
        <f t="shared" si="6"/>
        <v>幹部職員の参集(1分)</v>
      </c>
      <c r="AA173" s="293" t="str">
        <f t="shared" si="7"/>
        <v/>
      </c>
      <c r="AB173" s="6">
        <f t="shared" ref="AB173:AB184" si="9">AB172+1</f>
        <v>3</v>
      </c>
      <c r="AC173" s="6" t="str">
        <f t="shared" si="8"/>
        <v>幹部職員の参集(1分)</v>
      </c>
    </row>
    <row r="174" spans="1:34" ht="15.95" customHeight="1" x14ac:dyDescent="0.15">
      <c r="A174" s="233"/>
      <c r="B174" s="333" t="s">
        <v>437</v>
      </c>
      <c r="C174" s="443" t="s">
        <v>305</v>
      </c>
      <c r="D174" s="444"/>
      <c r="E174" s="444"/>
      <c r="F174" s="444"/>
      <c r="G174" s="444"/>
      <c r="H174" s="444"/>
      <c r="I174" s="336">
        <v>1</v>
      </c>
      <c r="J174" s="327"/>
      <c r="K174" s="307"/>
      <c r="L174" s="307"/>
      <c r="M174" s="307"/>
      <c r="N174" s="307"/>
      <c r="O174" s="307"/>
      <c r="P174" s="307"/>
      <c r="Q174" s="307"/>
      <c r="R174" s="307"/>
      <c r="S174" s="6" t="b">
        <v>0</v>
      </c>
      <c r="T174" s="6" t="b">
        <v>1</v>
      </c>
      <c r="U174" s="6" t="b">
        <v>0</v>
      </c>
      <c r="V174" s="6">
        <f>COUNTIF(S$171:S174,TRUE)</f>
        <v>3</v>
      </c>
      <c r="W174" s="6">
        <f>COUNTIF(T$171:T174,TRUE)</f>
        <v>4</v>
      </c>
      <c r="X174" s="6">
        <f>COUNTIF(U$171:U174,TRUE)</f>
        <v>1</v>
      </c>
      <c r="Y174" s="293" t="str">
        <f t="shared" si="5"/>
        <v>土砂災害危険度情報「注意」</v>
      </c>
      <c r="Z174" s="293" t="str">
        <f t="shared" si="6"/>
        <v>参集職員への事前連絡(1分)</v>
      </c>
      <c r="AA174" s="293" t="str">
        <f t="shared" si="7"/>
        <v/>
      </c>
      <c r="AB174" s="6">
        <f t="shared" si="9"/>
        <v>4</v>
      </c>
      <c r="AC174" s="6" t="str">
        <f t="shared" si="8"/>
        <v>参集職員への事前連絡(1分)</v>
      </c>
    </row>
    <row r="175" spans="1:34" ht="15.95" customHeight="1" x14ac:dyDescent="0.15">
      <c r="A175" s="233"/>
      <c r="B175" s="325" t="s">
        <v>436</v>
      </c>
      <c r="C175" s="443" t="s">
        <v>311</v>
      </c>
      <c r="D175" s="444"/>
      <c r="E175" s="444"/>
      <c r="F175" s="444"/>
      <c r="G175" s="444"/>
      <c r="H175" s="444"/>
      <c r="I175" s="336">
        <v>1</v>
      </c>
      <c r="J175" s="327"/>
      <c r="K175" s="307"/>
      <c r="L175" s="307"/>
      <c r="M175" s="307"/>
      <c r="N175" s="307"/>
      <c r="O175" s="307"/>
      <c r="P175" s="307"/>
      <c r="Q175" s="307"/>
      <c r="R175" s="307"/>
      <c r="S175" s="6" t="b">
        <v>1</v>
      </c>
      <c r="T175" s="6" t="b">
        <v>1</v>
      </c>
      <c r="U175" s="6" t="b">
        <v>0</v>
      </c>
      <c r="V175" s="6">
        <f>COUNTIF(S$171:S175,TRUE)</f>
        <v>4</v>
      </c>
      <c r="W175" s="6">
        <f>COUNTIF(T$171:T175,TRUE)</f>
        <v>5</v>
      </c>
      <c r="X175" s="6">
        <f>COUNTIF(U$171:U175,TRUE)</f>
        <v>1</v>
      </c>
      <c r="Y175" s="293" t="str">
        <f t="shared" si="5"/>
        <v/>
      </c>
      <c r="Z175" s="293" t="str">
        <f t="shared" si="6"/>
        <v>持出し品のチェック(1分)</v>
      </c>
      <c r="AA175" s="293" t="str">
        <f t="shared" si="7"/>
        <v/>
      </c>
      <c r="AB175" s="6">
        <f t="shared" si="9"/>
        <v>5</v>
      </c>
      <c r="AC175" s="6" t="str">
        <f t="shared" si="8"/>
        <v>持出し品のチェック(1分)</v>
      </c>
    </row>
    <row r="176" spans="1:34" ht="15.95" customHeight="1" x14ac:dyDescent="0.15">
      <c r="A176" s="233"/>
      <c r="B176" s="326"/>
      <c r="C176" s="443" t="s">
        <v>306</v>
      </c>
      <c r="D176" s="444"/>
      <c r="E176" s="444"/>
      <c r="F176" s="444"/>
      <c r="G176" s="444"/>
      <c r="H176" s="444"/>
      <c r="I176" s="338">
        <v>5</v>
      </c>
      <c r="J176" s="327"/>
      <c r="K176" s="307"/>
      <c r="L176" s="307"/>
      <c r="M176" s="307"/>
      <c r="N176" s="307"/>
      <c r="O176" s="307"/>
      <c r="P176" s="307"/>
      <c r="Q176" s="307"/>
      <c r="R176" s="307"/>
      <c r="S176" s="6" t="b">
        <v>0</v>
      </c>
      <c r="T176" s="6" t="b">
        <v>1</v>
      </c>
      <c r="U176" s="6" t="b">
        <v>0</v>
      </c>
      <c r="V176" s="6">
        <f>COUNTIF(S$171:S176,TRUE)</f>
        <v>4</v>
      </c>
      <c r="W176" s="6">
        <f>COUNTIF(T$171:T176,TRUE)</f>
        <v>6</v>
      </c>
      <c r="X176" s="6">
        <f>COUNTIF(U$171:U176,TRUE)</f>
        <v>1</v>
      </c>
      <c r="Y176" s="293" t="str">
        <f t="shared" si="5"/>
        <v/>
      </c>
      <c r="Z176" s="293" t="str">
        <f t="shared" si="6"/>
        <v>避難路の確認(5分)</v>
      </c>
      <c r="AA176" s="293" t="str">
        <f t="shared" si="7"/>
        <v/>
      </c>
      <c r="AB176" s="6">
        <f t="shared" si="9"/>
        <v>6</v>
      </c>
      <c r="AC176" s="6" t="str">
        <f t="shared" si="8"/>
        <v>避難路の確認(5分)</v>
      </c>
    </row>
    <row r="177" spans="1:29" ht="15.95" customHeight="1" x14ac:dyDescent="0.15">
      <c r="A177" s="233"/>
      <c r="B177" s="326"/>
      <c r="C177" s="443" t="s">
        <v>417</v>
      </c>
      <c r="D177" s="444"/>
      <c r="E177" s="444"/>
      <c r="F177" s="444"/>
      <c r="G177" s="444"/>
      <c r="H177" s="444"/>
      <c r="I177" s="338">
        <v>10</v>
      </c>
      <c r="J177" s="327"/>
      <c r="K177" s="307"/>
      <c r="L177" s="307"/>
      <c r="M177" s="307"/>
      <c r="N177" s="307"/>
      <c r="O177" s="307"/>
      <c r="P177" s="307"/>
      <c r="Q177" s="307"/>
      <c r="R177" s="307"/>
      <c r="S177" s="6" t="b">
        <v>0</v>
      </c>
      <c r="T177" s="6" t="b">
        <v>1</v>
      </c>
      <c r="U177" s="6" t="b">
        <v>0</v>
      </c>
      <c r="V177" s="6">
        <f>COUNTIF(S$171:S177,TRUE)</f>
        <v>4</v>
      </c>
      <c r="W177" s="6">
        <f>COUNTIF(T$171:T177,TRUE)</f>
        <v>7</v>
      </c>
      <c r="X177" s="6">
        <f>COUNTIF(U$171:U177,TRUE)</f>
        <v>1</v>
      </c>
      <c r="Y177" s="293" t="str">
        <f t="shared" si="5"/>
        <v/>
      </c>
      <c r="Z177" s="293" t="str">
        <f t="shared" si="6"/>
        <v>利用者への注意喚起(10分)</v>
      </c>
      <c r="AA177" s="293" t="str">
        <f t="shared" si="7"/>
        <v/>
      </c>
      <c r="AB177" s="6">
        <f t="shared" si="9"/>
        <v>7</v>
      </c>
      <c r="AC177" s="6" t="str">
        <f t="shared" si="8"/>
        <v>利用者への注意喚起(10分)</v>
      </c>
    </row>
    <row r="178" spans="1:29" ht="15.95" customHeight="1" x14ac:dyDescent="0.15">
      <c r="A178" s="233"/>
      <c r="B178" s="326"/>
      <c r="C178" s="447"/>
      <c r="D178" s="448"/>
      <c r="E178" s="448"/>
      <c r="F178" s="448"/>
      <c r="G178" s="448"/>
      <c r="H178" s="448"/>
      <c r="I178" s="338"/>
      <c r="J178" s="327"/>
      <c r="K178" s="307"/>
      <c r="L178" s="307"/>
      <c r="M178" s="307"/>
      <c r="N178" s="307"/>
      <c r="O178" s="307"/>
      <c r="P178" s="307"/>
      <c r="Q178" s="307"/>
      <c r="R178" s="307"/>
      <c r="S178" s="6" t="b">
        <v>0</v>
      </c>
      <c r="T178" s="6" t="b">
        <v>0</v>
      </c>
      <c r="U178" s="6" t="b">
        <v>0</v>
      </c>
      <c r="V178" s="6">
        <f>COUNTIF(S$171:S178,TRUE)</f>
        <v>4</v>
      </c>
      <c r="W178" s="6">
        <f>COUNTIF(T$171:T178,TRUE)</f>
        <v>7</v>
      </c>
      <c r="X178" s="6">
        <f>COUNTIF(U$171:U178,TRUE)</f>
        <v>1</v>
      </c>
      <c r="Y178" s="293" t="str">
        <f t="shared" si="5"/>
        <v/>
      </c>
      <c r="Z178" s="293" t="str">
        <f t="shared" si="6"/>
        <v/>
      </c>
      <c r="AA178" s="293" t="str">
        <f t="shared" si="7"/>
        <v/>
      </c>
      <c r="AB178" s="6">
        <f t="shared" si="9"/>
        <v>8</v>
      </c>
      <c r="AC178" s="6" t="str">
        <f t="shared" si="8"/>
        <v>(分)</v>
      </c>
    </row>
    <row r="179" spans="1:29" ht="15.75" customHeight="1" x14ac:dyDescent="0.15">
      <c r="A179" s="233"/>
      <c r="B179" s="326"/>
      <c r="C179" s="447"/>
      <c r="D179" s="448"/>
      <c r="E179" s="448"/>
      <c r="F179" s="448"/>
      <c r="G179" s="448"/>
      <c r="H179" s="448"/>
      <c r="I179" s="338"/>
      <c r="J179" s="327"/>
      <c r="K179" s="307"/>
      <c r="L179" s="307"/>
      <c r="M179" s="307"/>
      <c r="N179" s="307"/>
      <c r="O179" s="307"/>
      <c r="P179" s="307"/>
      <c r="Q179" s="307"/>
      <c r="R179" s="307"/>
      <c r="S179" s="6" t="b">
        <v>0</v>
      </c>
      <c r="T179" s="6" t="b">
        <v>0</v>
      </c>
      <c r="U179" s="6" t="b">
        <v>0</v>
      </c>
      <c r="V179" s="6">
        <f>COUNTIF(S$171:S179,TRUE)</f>
        <v>4</v>
      </c>
      <c r="W179" s="6">
        <f>COUNTIF(T$171:T179,TRUE)</f>
        <v>7</v>
      </c>
      <c r="X179" s="6">
        <f>COUNTIF(U$171:U179,TRUE)</f>
        <v>1</v>
      </c>
      <c r="Y179" s="293" t="str">
        <f t="shared" si="5"/>
        <v/>
      </c>
      <c r="Z179" s="293" t="str">
        <f t="shared" si="6"/>
        <v/>
      </c>
      <c r="AA179" s="293" t="str">
        <f t="shared" si="7"/>
        <v/>
      </c>
      <c r="AB179" s="6">
        <f t="shared" si="9"/>
        <v>9</v>
      </c>
      <c r="AC179" s="6" t="str">
        <f t="shared" si="8"/>
        <v>(分)</v>
      </c>
    </row>
    <row r="180" spans="1:29" ht="15.95" customHeight="1" x14ac:dyDescent="0.15">
      <c r="A180" s="233"/>
      <c r="B180" s="326"/>
      <c r="C180" s="447"/>
      <c r="D180" s="448"/>
      <c r="E180" s="448"/>
      <c r="F180" s="448"/>
      <c r="G180" s="448"/>
      <c r="H180" s="448"/>
      <c r="I180" s="338"/>
      <c r="J180" s="327"/>
      <c r="K180" s="307"/>
      <c r="L180" s="307"/>
      <c r="M180" s="307"/>
      <c r="N180" s="307"/>
      <c r="O180" s="307"/>
      <c r="P180" s="307"/>
      <c r="Q180" s="307"/>
      <c r="R180" s="307"/>
      <c r="S180" s="6" t="b">
        <v>0</v>
      </c>
      <c r="T180" s="6" t="b">
        <v>0</v>
      </c>
      <c r="U180" s="6" t="b">
        <v>0</v>
      </c>
      <c r="V180" s="6">
        <f>COUNTIF(S$171:S180,TRUE)</f>
        <v>4</v>
      </c>
      <c r="W180" s="6">
        <f>COUNTIF(T$171:T180,TRUE)</f>
        <v>7</v>
      </c>
      <c r="X180" s="6">
        <f>COUNTIF(U$171:U180,TRUE)</f>
        <v>1</v>
      </c>
      <c r="Y180" s="293" t="str">
        <f t="shared" si="5"/>
        <v/>
      </c>
      <c r="Z180" s="293" t="str">
        <f t="shared" si="6"/>
        <v/>
      </c>
      <c r="AA180" s="293" t="str">
        <f t="shared" si="7"/>
        <v/>
      </c>
      <c r="AB180" s="6">
        <f t="shared" si="9"/>
        <v>10</v>
      </c>
      <c r="AC180" s="6" t="str">
        <f t="shared" si="8"/>
        <v>(分)</v>
      </c>
    </row>
    <row r="181" spans="1:29" ht="15.95" customHeight="1" x14ac:dyDescent="0.15">
      <c r="A181" s="233"/>
      <c r="B181" s="326"/>
      <c r="C181" s="447"/>
      <c r="D181" s="448"/>
      <c r="E181" s="448"/>
      <c r="F181" s="448"/>
      <c r="G181" s="448"/>
      <c r="H181" s="448"/>
      <c r="I181" s="338"/>
      <c r="J181" s="327"/>
      <c r="K181" s="307"/>
      <c r="L181" s="307"/>
      <c r="M181" s="307"/>
      <c r="N181" s="307"/>
      <c r="O181" s="307"/>
      <c r="P181" s="307"/>
      <c r="Q181" s="307"/>
      <c r="R181" s="307"/>
      <c r="S181" s="6" t="b">
        <v>0</v>
      </c>
      <c r="T181" s="6" t="b">
        <v>0</v>
      </c>
      <c r="U181" s="6" t="b">
        <v>0</v>
      </c>
      <c r="V181" s="6">
        <f>COUNTIF(S$171:S181,TRUE)</f>
        <v>4</v>
      </c>
      <c r="W181" s="6">
        <f>COUNTIF(T$171:T181,TRUE)</f>
        <v>7</v>
      </c>
      <c r="X181" s="6">
        <f>COUNTIF(U$171:U181,TRUE)</f>
        <v>1</v>
      </c>
      <c r="Y181" s="293" t="str">
        <f t="shared" si="5"/>
        <v/>
      </c>
      <c r="Z181" s="293" t="str">
        <f t="shared" si="6"/>
        <v/>
      </c>
      <c r="AA181" s="293" t="str">
        <f t="shared" si="7"/>
        <v/>
      </c>
      <c r="AB181" s="6">
        <f t="shared" si="9"/>
        <v>11</v>
      </c>
      <c r="AC181" s="6" t="str">
        <f t="shared" si="8"/>
        <v>(分)</v>
      </c>
    </row>
    <row r="182" spans="1:29" ht="15.95" customHeight="1" x14ac:dyDescent="0.15">
      <c r="A182" s="233"/>
      <c r="B182" s="326"/>
      <c r="C182" s="447"/>
      <c r="D182" s="448"/>
      <c r="E182" s="448"/>
      <c r="F182" s="448"/>
      <c r="G182" s="448"/>
      <c r="H182" s="448"/>
      <c r="I182" s="338"/>
      <c r="J182" s="327"/>
      <c r="K182" s="307"/>
      <c r="L182" s="307"/>
      <c r="M182" s="307"/>
      <c r="N182" s="307"/>
      <c r="O182" s="307"/>
      <c r="P182" s="307"/>
      <c r="Q182" s="307"/>
      <c r="R182" s="307"/>
      <c r="S182" s="6" t="b">
        <v>0</v>
      </c>
      <c r="T182" s="6" t="b">
        <v>0</v>
      </c>
      <c r="U182" s="6" t="b">
        <v>0</v>
      </c>
      <c r="V182" s="6">
        <f>COUNTIF(S$171:S182,TRUE)</f>
        <v>4</v>
      </c>
      <c r="W182" s="6">
        <f>COUNTIF(T$171:T182,TRUE)</f>
        <v>7</v>
      </c>
      <c r="X182" s="6">
        <f>COUNTIF(U$171:U182,TRUE)</f>
        <v>1</v>
      </c>
      <c r="Y182" s="293" t="str">
        <f t="shared" si="5"/>
        <v/>
      </c>
      <c r="Z182" s="293" t="str">
        <f t="shared" si="6"/>
        <v/>
      </c>
      <c r="AA182" s="293" t="str">
        <f t="shared" si="7"/>
        <v/>
      </c>
      <c r="AB182" s="6">
        <f t="shared" si="9"/>
        <v>12</v>
      </c>
      <c r="AC182" s="6" t="str">
        <f t="shared" si="8"/>
        <v>(分)</v>
      </c>
    </row>
    <row r="183" spans="1:29" ht="15.95" customHeight="1" x14ac:dyDescent="0.15">
      <c r="A183" s="233"/>
      <c r="B183" s="326"/>
      <c r="C183" s="447"/>
      <c r="D183" s="448"/>
      <c r="E183" s="448"/>
      <c r="F183" s="448"/>
      <c r="G183" s="448"/>
      <c r="H183" s="448"/>
      <c r="I183" s="338"/>
      <c r="J183" s="327"/>
      <c r="K183" s="307"/>
      <c r="L183" s="307"/>
      <c r="M183" s="307"/>
      <c r="N183" s="307"/>
      <c r="O183" s="307"/>
      <c r="P183" s="307"/>
      <c r="Q183" s="307"/>
      <c r="R183" s="307"/>
      <c r="S183" s="6" t="b">
        <v>0</v>
      </c>
      <c r="T183" s="6" t="b">
        <v>0</v>
      </c>
      <c r="U183" s="6" t="b">
        <v>0</v>
      </c>
      <c r="V183" s="6">
        <f>COUNTIF(S$171:S183,TRUE)</f>
        <v>4</v>
      </c>
      <c r="W183" s="6">
        <f>COUNTIF(T$171:T183,TRUE)</f>
        <v>7</v>
      </c>
      <c r="X183" s="6">
        <f>COUNTIF(U$171:U183,TRUE)</f>
        <v>1</v>
      </c>
      <c r="Y183" s="293" t="str">
        <f t="shared" si="5"/>
        <v/>
      </c>
      <c r="Z183" s="293" t="str">
        <f t="shared" si="6"/>
        <v/>
      </c>
      <c r="AA183" s="293" t="str">
        <f t="shared" si="7"/>
        <v/>
      </c>
      <c r="AB183" s="6">
        <f t="shared" si="9"/>
        <v>13</v>
      </c>
      <c r="AC183" s="6" t="str">
        <f t="shared" si="8"/>
        <v>(分)</v>
      </c>
    </row>
    <row r="184" spans="1:29" ht="15.95" customHeight="1" thickBot="1" x14ac:dyDescent="0.2">
      <c r="A184" s="233"/>
      <c r="B184" s="328"/>
      <c r="C184" s="449"/>
      <c r="D184" s="450"/>
      <c r="E184" s="450"/>
      <c r="F184" s="450"/>
      <c r="G184" s="450"/>
      <c r="H184" s="450"/>
      <c r="I184" s="362"/>
      <c r="J184" s="329"/>
      <c r="K184" s="307"/>
      <c r="L184" s="307"/>
      <c r="M184" s="307"/>
      <c r="N184" s="307"/>
      <c r="O184" s="307"/>
      <c r="P184" s="307"/>
      <c r="Q184" s="307"/>
      <c r="R184" s="307"/>
      <c r="S184" s="6" t="b">
        <v>0</v>
      </c>
      <c r="T184" s="6" t="b">
        <v>0</v>
      </c>
      <c r="U184" s="6" t="b">
        <v>0</v>
      </c>
      <c r="V184" s="6">
        <f>COUNTIF(S$171:S184,TRUE)</f>
        <v>4</v>
      </c>
      <c r="W184" s="6">
        <f>COUNTIF(T$171:T184,TRUE)</f>
        <v>7</v>
      </c>
      <c r="X184" s="6">
        <f>COUNTIF(U$171:U184,TRUE)</f>
        <v>1</v>
      </c>
      <c r="Y184" s="293" t="str">
        <f t="shared" si="5"/>
        <v/>
      </c>
      <c r="Z184" s="293" t="str">
        <f t="shared" si="6"/>
        <v/>
      </c>
      <c r="AA184" s="293" t="str">
        <f t="shared" si="7"/>
        <v/>
      </c>
      <c r="AB184" s="6">
        <f t="shared" si="9"/>
        <v>14</v>
      </c>
      <c r="AC184" s="6" t="str">
        <f t="shared" si="8"/>
        <v>(分)</v>
      </c>
    </row>
    <row r="185" spans="1:29" ht="15.95" customHeight="1" thickBot="1" x14ac:dyDescent="0.2">
      <c r="A185" s="233"/>
      <c r="B185" s="330"/>
      <c r="C185" s="334"/>
      <c r="D185" s="334"/>
      <c r="E185" s="334"/>
      <c r="F185" s="334"/>
      <c r="G185" s="334"/>
      <c r="H185" s="334"/>
      <c r="I185" s="334"/>
      <c r="J185" s="332"/>
      <c r="K185" s="307"/>
      <c r="L185" s="307"/>
      <c r="M185" s="307"/>
      <c r="N185" s="307"/>
      <c r="O185" s="307"/>
      <c r="P185" s="307"/>
      <c r="Q185" s="307"/>
      <c r="R185" s="307"/>
      <c r="Y185" s="293"/>
      <c r="Z185" s="293"/>
      <c r="AA185" s="293"/>
    </row>
    <row r="186" spans="1:29" ht="15.95" customHeight="1" x14ac:dyDescent="0.15">
      <c r="A186" s="233"/>
      <c r="B186" s="324" t="s">
        <v>343</v>
      </c>
      <c r="C186" s="453" t="s">
        <v>278</v>
      </c>
      <c r="D186" s="454"/>
      <c r="E186" s="454"/>
      <c r="F186" s="454"/>
      <c r="G186" s="454"/>
      <c r="H186" s="454"/>
      <c r="I186" s="335">
        <v>20</v>
      </c>
      <c r="J186" s="398" t="s">
        <v>404</v>
      </c>
      <c r="K186" s="307"/>
      <c r="L186" s="307"/>
      <c r="M186" s="307"/>
      <c r="N186" s="307"/>
      <c r="O186" s="307"/>
      <c r="P186" s="307"/>
      <c r="Q186" s="307"/>
      <c r="R186" s="307"/>
      <c r="S186" s="6" t="b">
        <v>1</v>
      </c>
      <c r="T186" s="6" t="b">
        <v>1</v>
      </c>
      <c r="U186" s="6" t="b">
        <v>1</v>
      </c>
      <c r="V186" s="6">
        <f>COUNTIF(S$186:S186,TRUE)</f>
        <v>1</v>
      </c>
      <c r="W186" s="6">
        <f>COUNTIF(T$186:T186,TRUE)</f>
        <v>1</v>
      </c>
      <c r="X186" s="6">
        <f>COUNTIF(U$186:U186,TRUE)</f>
        <v>1</v>
      </c>
      <c r="Y186" s="293" t="str">
        <f>IFERROR(INDEX(B$186:B$199,MATCH($AB186,V$186:V$199,0),1),"")</f>
        <v>大雨警報</v>
      </c>
      <c r="Z186" s="293" t="str">
        <f>IFERROR(INDEX(AC$186:AC$199,MATCH($AB186,W$186:W$199,0),1),"")</f>
        <v>職員の参集(20分)</v>
      </c>
      <c r="AA186" s="293" t="str">
        <f>IFERROR(INDEX(J$186:J$199,MATCH($AB186,X$186:X$199,0),1),"")</f>
        <v>院長、施設長</v>
      </c>
      <c r="AB186" s="6">
        <f t="shared" ref="AB186:AB222" si="10">AB185+1</f>
        <v>1</v>
      </c>
      <c r="AC186" s="6" t="str">
        <f>CONCATENATE(C186,"(",I186,"分)")</f>
        <v>職員の参集(20分)</v>
      </c>
    </row>
    <row r="187" spans="1:29" ht="15.95" customHeight="1" x14ac:dyDescent="0.15">
      <c r="A187" s="233"/>
      <c r="B187" s="333" t="s">
        <v>344</v>
      </c>
      <c r="C187" s="443" t="s">
        <v>307</v>
      </c>
      <c r="D187" s="444"/>
      <c r="E187" s="444"/>
      <c r="F187" s="444"/>
      <c r="G187" s="444"/>
      <c r="H187" s="444"/>
      <c r="I187" s="336">
        <v>20</v>
      </c>
      <c r="J187" s="399" t="s">
        <v>405</v>
      </c>
      <c r="K187" s="307"/>
      <c r="L187" s="307"/>
      <c r="M187" s="307"/>
      <c r="N187" s="307"/>
      <c r="O187" s="307"/>
      <c r="P187" s="307"/>
      <c r="Q187" s="307"/>
      <c r="R187" s="307"/>
      <c r="S187" s="6" t="b">
        <v>1</v>
      </c>
      <c r="T187" s="6" t="b">
        <v>1</v>
      </c>
      <c r="U187" s="6" t="b">
        <v>1</v>
      </c>
      <c r="V187" s="6">
        <f>COUNTIF(S$186:S187,TRUE)</f>
        <v>2</v>
      </c>
      <c r="W187" s="6">
        <f>COUNTIF(T$186:T187,TRUE)</f>
        <v>2</v>
      </c>
      <c r="X187" s="6">
        <f>COUNTIF(U$186:U187,TRUE)</f>
        <v>2</v>
      </c>
      <c r="Y187" s="293" t="str">
        <f t="shared" ref="Y187:Y199" si="11">IFERROR(INDEX(B$186:B$199,MATCH($AB187,V$186:V$199,0),1),"")</f>
        <v>洪水警報</v>
      </c>
      <c r="Z187" s="293" t="str">
        <f t="shared" ref="Z187:Z199" si="12">IFERROR(INDEX(AC$186:AC$199,MATCH($AB187,W$186:W$199,0),1),"")</f>
        <v>土嚢の設置(20分)</v>
      </c>
      <c r="AA187" s="293" t="str">
        <f t="shared" ref="AA187:AA199" si="13">IFERROR(INDEX(J$186:J$199,MATCH($AB187,X$186:X$199,0),1),"")</f>
        <v>各班任</v>
      </c>
      <c r="AB187" s="6">
        <f t="shared" si="10"/>
        <v>2</v>
      </c>
      <c r="AC187" s="6" t="str">
        <f>CONCATENATE(C187,"(",I187,"分)")</f>
        <v>土嚢の設置(20分)</v>
      </c>
    </row>
    <row r="188" spans="1:29" ht="15.95" customHeight="1" x14ac:dyDescent="0.15">
      <c r="A188" s="233"/>
      <c r="B188" s="325" t="s">
        <v>376</v>
      </c>
      <c r="C188" s="443" t="s">
        <v>308</v>
      </c>
      <c r="D188" s="444"/>
      <c r="E188" s="444"/>
      <c r="F188" s="444"/>
      <c r="G188" s="444"/>
      <c r="H188" s="444"/>
      <c r="I188" s="336">
        <v>30</v>
      </c>
      <c r="J188" s="399" t="s">
        <v>281</v>
      </c>
      <c r="K188" s="307"/>
      <c r="L188" s="307"/>
      <c r="M188" s="307"/>
      <c r="N188" s="307"/>
      <c r="O188" s="307"/>
      <c r="P188" s="307"/>
      <c r="Q188" s="307"/>
      <c r="R188" s="307"/>
      <c r="S188" s="6" t="b">
        <v>1</v>
      </c>
      <c r="T188" s="6" t="b">
        <v>1</v>
      </c>
      <c r="U188" s="6" t="b">
        <v>1</v>
      </c>
      <c r="V188" s="6">
        <f>COUNTIF(S$186:S188,TRUE)</f>
        <v>3</v>
      </c>
      <c r="W188" s="6">
        <f>COUNTIF(T$186:T188,TRUE)</f>
        <v>3</v>
      </c>
      <c r="X188" s="6">
        <f>COUNTIF(U$186:U188,TRUE)</f>
        <v>3</v>
      </c>
      <c r="Y188" s="293" t="str">
        <f t="shared" si="11"/>
        <v>土砂災害危険度情報「警戒」</v>
      </c>
      <c r="Z188" s="293" t="str">
        <f t="shared" si="12"/>
        <v>止水板の設置(30分)</v>
      </c>
      <c r="AA188" s="293" t="str">
        <f t="shared" si="13"/>
        <v>主任</v>
      </c>
      <c r="AB188" s="6">
        <f t="shared" si="10"/>
        <v>3</v>
      </c>
      <c r="AC188" s="6" t="str">
        <f>CONCATENATE(C188,"(",I188,"分)")</f>
        <v>止水板の設置(30分)</v>
      </c>
    </row>
    <row r="189" spans="1:29" ht="15.95" customHeight="1" x14ac:dyDescent="0.15">
      <c r="A189" s="233"/>
      <c r="B189" s="326"/>
      <c r="C189" s="443" t="s">
        <v>309</v>
      </c>
      <c r="D189" s="444"/>
      <c r="E189" s="444"/>
      <c r="F189" s="444"/>
      <c r="G189" s="444"/>
      <c r="H189" s="444"/>
      <c r="I189" s="336">
        <v>3</v>
      </c>
      <c r="J189" s="327"/>
      <c r="K189" s="307"/>
      <c r="L189" s="307"/>
      <c r="M189" s="307"/>
      <c r="N189" s="307"/>
      <c r="O189" s="307"/>
      <c r="P189" s="307"/>
      <c r="Q189" s="307"/>
      <c r="R189" s="307"/>
      <c r="S189" s="6" t="b">
        <v>0</v>
      </c>
      <c r="T189" s="6" t="b">
        <v>1</v>
      </c>
      <c r="U189" s="6" t="b">
        <v>0</v>
      </c>
      <c r="V189" s="6">
        <f>COUNTIF(S$186:S189,TRUE)</f>
        <v>3</v>
      </c>
      <c r="W189" s="6">
        <f>COUNTIF(T$186:T189,TRUE)</f>
        <v>4</v>
      </c>
      <c r="X189" s="6">
        <f>COUNTIF(U$186:U189,TRUE)</f>
        <v>3</v>
      </c>
      <c r="Y189" s="293" t="str">
        <f t="shared" si="11"/>
        <v/>
      </c>
      <c r="Z189" s="293" t="str">
        <f t="shared" si="12"/>
        <v>重要備品、設備の退避(3分)</v>
      </c>
      <c r="AA189" s="293" t="str">
        <f t="shared" si="13"/>
        <v/>
      </c>
      <c r="AB189" s="6">
        <f t="shared" si="10"/>
        <v>4</v>
      </c>
      <c r="AC189" s="6" t="str">
        <f t="shared" ref="AC189:AC193" si="14">CONCATENATE(C189,"(",I189,"分)")</f>
        <v>重要備品、設備の退避(3分)</v>
      </c>
    </row>
    <row r="190" spans="1:29" ht="15.95" customHeight="1" x14ac:dyDescent="0.15">
      <c r="A190" s="233"/>
      <c r="B190" s="326"/>
      <c r="C190" s="443" t="s">
        <v>418</v>
      </c>
      <c r="D190" s="444"/>
      <c r="E190" s="444"/>
      <c r="F190" s="444"/>
      <c r="G190" s="444"/>
      <c r="H190" s="444"/>
      <c r="I190" s="336">
        <v>3</v>
      </c>
      <c r="J190" s="327"/>
      <c r="K190" s="307"/>
      <c r="L190" s="307"/>
      <c r="M190" s="307"/>
      <c r="N190" s="307"/>
      <c r="O190" s="307"/>
      <c r="P190" s="307"/>
      <c r="Q190" s="307"/>
      <c r="R190" s="307"/>
      <c r="S190" s="6" t="b">
        <v>0</v>
      </c>
      <c r="T190" s="6" t="b">
        <v>1</v>
      </c>
      <c r="U190" s="6" t="b">
        <v>0</v>
      </c>
      <c r="V190" s="6">
        <f>COUNTIF(S$186:S190,TRUE)</f>
        <v>3</v>
      </c>
      <c r="W190" s="6">
        <f>COUNTIF(T$186:T190,TRUE)</f>
        <v>5</v>
      </c>
      <c r="X190" s="6">
        <f>COUNTIF(U$186:U190,TRUE)</f>
        <v>3</v>
      </c>
      <c r="Y190" s="293" t="str">
        <f t="shared" si="11"/>
        <v/>
      </c>
      <c r="Z190" s="293" t="str">
        <f t="shared" si="12"/>
        <v>利用者家族(保護者)への事前連絡(3分)</v>
      </c>
      <c r="AA190" s="293" t="str">
        <f t="shared" si="13"/>
        <v/>
      </c>
      <c r="AB190" s="6">
        <f t="shared" si="10"/>
        <v>5</v>
      </c>
      <c r="AC190" s="6" t="str">
        <f t="shared" si="14"/>
        <v>利用者家族(保護者)への事前連絡(3分)</v>
      </c>
    </row>
    <row r="191" spans="1:29" ht="15.95" customHeight="1" x14ac:dyDescent="0.15">
      <c r="A191" s="233"/>
      <c r="B191" s="326"/>
      <c r="C191" s="443" t="s">
        <v>419</v>
      </c>
      <c r="D191" s="444"/>
      <c r="E191" s="444"/>
      <c r="F191" s="444"/>
      <c r="G191" s="444"/>
      <c r="H191" s="444"/>
      <c r="I191" s="336">
        <v>3</v>
      </c>
      <c r="J191" s="327"/>
      <c r="K191" s="307"/>
      <c r="L191" s="307"/>
      <c r="M191" s="307"/>
      <c r="N191" s="307"/>
      <c r="O191" s="307"/>
      <c r="P191" s="307"/>
      <c r="Q191" s="307"/>
      <c r="R191" s="307"/>
      <c r="S191" s="6" t="b">
        <v>0</v>
      </c>
      <c r="T191" s="6" t="b">
        <v>1</v>
      </c>
      <c r="U191" s="6" t="b">
        <v>0</v>
      </c>
      <c r="V191" s="6">
        <f>COUNTIF(S$186:S191,TRUE)</f>
        <v>3</v>
      </c>
      <c r="W191" s="6">
        <f>COUNTIF(T$186:T191,TRUE)</f>
        <v>6</v>
      </c>
      <c r="X191" s="6">
        <f>COUNTIF(U$186:U191,TRUE)</f>
        <v>3</v>
      </c>
      <c r="Y191" s="293" t="str">
        <f t="shared" si="11"/>
        <v/>
      </c>
      <c r="Z191" s="293" t="str">
        <f t="shared" si="12"/>
        <v>利用者家族(保護者)への引渡し(3分)</v>
      </c>
      <c r="AA191" s="293" t="str">
        <f t="shared" si="13"/>
        <v/>
      </c>
      <c r="AB191" s="6">
        <f t="shared" si="10"/>
        <v>6</v>
      </c>
      <c r="AC191" s="6" t="str">
        <f t="shared" si="14"/>
        <v>利用者家族(保護者)への引渡し(3分)</v>
      </c>
    </row>
    <row r="192" spans="1:29" ht="15.95" customHeight="1" x14ac:dyDescent="0.15">
      <c r="A192" s="233"/>
      <c r="B192" s="326"/>
      <c r="C192" s="443" t="s">
        <v>310</v>
      </c>
      <c r="D192" s="444"/>
      <c r="E192" s="444"/>
      <c r="F192" s="444"/>
      <c r="G192" s="444"/>
      <c r="H192" s="444"/>
      <c r="I192" s="336">
        <v>3</v>
      </c>
      <c r="J192" s="327"/>
      <c r="K192" s="307"/>
      <c r="L192" s="307"/>
      <c r="M192" s="307"/>
      <c r="N192" s="307"/>
      <c r="O192" s="307"/>
      <c r="P192" s="307"/>
      <c r="Q192" s="307"/>
      <c r="R192" s="307"/>
      <c r="S192" s="6" t="b">
        <v>0</v>
      </c>
      <c r="T192" s="6" t="b">
        <v>1</v>
      </c>
      <c r="U192" s="6" t="b">
        <v>0</v>
      </c>
      <c r="V192" s="6">
        <f>COUNTIF(S$186:S192,TRUE)</f>
        <v>3</v>
      </c>
      <c r="W192" s="6">
        <f>COUNTIF(T$186:T192,TRUE)</f>
        <v>7</v>
      </c>
      <c r="X192" s="6">
        <f>COUNTIF(U$186:U192,TRUE)</f>
        <v>3</v>
      </c>
      <c r="Y192" s="293" t="str">
        <f t="shared" si="11"/>
        <v/>
      </c>
      <c r="Z192" s="293" t="str">
        <f t="shared" si="12"/>
        <v>持出し品の準備(3分)</v>
      </c>
      <c r="AA192" s="293" t="str">
        <f t="shared" si="13"/>
        <v/>
      </c>
      <c r="AB192" s="6">
        <f t="shared" si="10"/>
        <v>7</v>
      </c>
      <c r="AC192" s="6" t="str">
        <f t="shared" si="14"/>
        <v>持出し品の準備(3分)</v>
      </c>
    </row>
    <row r="193" spans="1:29" ht="15.95" customHeight="1" x14ac:dyDescent="0.15">
      <c r="A193" s="233"/>
      <c r="B193" s="326"/>
      <c r="C193" s="443" t="s">
        <v>406</v>
      </c>
      <c r="D193" s="444"/>
      <c r="E193" s="444"/>
      <c r="F193" s="444"/>
      <c r="G193" s="444"/>
      <c r="H193" s="444"/>
      <c r="I193" s="336">
        <v>3</v>
      </c>
      <c r="J193" s="327"/>
      <c r="K193" s="307"/>
      <c r="L193" s="307"/>
      <c r="M193" s="307"/>
      <c r="N193" s="307"/>
      <c r="O193" s="307"/>
      <c r="P193" s="307"/>
      <c r="Q193" s="307"/>
      <c r="R193" s="307"/>
      <c r="S193" s="6" t="b">
        <v>0</v>
      </c>
      <c r="T193" s="6" t="b">
        <v>1</v>
      </c>
      <c r="U193" s="6" t="b">
        <v>0</v>
      </c>
      <c r="V193" s="6">
        <f>COUNTIF(S$186:S193,TRUE)</f>
        <v>3</v>
      </c>
      <c r="W193" s="6">
        <f>COUNTIF(T$186:T193,TRUE)</f>
        <v>8</v>
      </c>
      <c r="X193" s="6">
        <f>COUNTIF(U$186:U193,TRUE)</f>
        <v>3</v>
      </c>
      <c r="Y193" s="293" t="str">
        <f t="shared" si="11"/>
        <v/>
      </c>
      <c r="Z193" s="293" t="str">
        <f t="shared" si="12"/>
        <v>外来診療休止の判断(3分)</v>
      </c>
      <c r="AA193" s="293" t="str">
        <f t="shared" si="13"/>
        <v/>
      </c>
      <c r="AB193" s="6">
        <f t="shared" si="10"/>
        <v>8</v>
      </c>
      <c r="AC193" s="6" t="str">
        <f t="shared" si="14"/>
        <v>外来診療休止の判断(3分)</v>
      </c>
    </row>
    <row r="194" spans="1:29" ht="15.95" customHeight="1" x14ac:dyDescent="0.15">
      <c r="A194" s="233"/>
      <c r="B194" s="326"/>
      <c r="C194" s="443" t="s">
        <v>312</v>
      </c>
      <c r="D194" s="444"/>
      <c r="E194" s="444"/>
      <c r="F194" s="444"/>
      <c r="G194" s="444"/>
      <c r="H194" s="444"/>
      <c r="I194" s="336">
        <v>3</v>
      </c>
      <c r="J194" s="327"/>
      <c r="K194" s="307"/>
      <c r="L194" s="307"/>
      <c r="M194" s="307"/>
      <c r="N194" s="307"/>
      <c r="O194" s="307"/>
      <c r="P194" s="307"/>
      <c r="Q194" s="307"/>
      <c r="R194" s="307"/>
      <c r="S194" s="6" t="b">
        <v>0</v>
      </c>
      <c r="T194" s="6" t="b">
        <v>1</v>
      </c>
      <c r="U194" s="6" t="b">
        <v>0</v>
      </c>
      <c r="V194" s="6">
        <f>COUNTIF(S$186:S194,TRUE)</f>
        <v>3</v>
      </c>
      <c r="W194" s="6">
        <f>COUNTIF(T$186:T194,TRUE)</f>
        <v>9</v>
      </c>
      <c r="X194" s="6">
        <f>COUNTIF(U$186:U194,TRUE)</f>
        <v>3</v>
      </c>
      <c r="Y194" s="293" t="str">
        <f t="shared" si="11"/>
        <v/>
      </c>
      <c r="Z194" s="293" t="str">
        <f t="shared" si="12"/>
        <v>持出し品を車両への積込(3分)</v>
      </c>
      <c r="AA194" s="293" t="str">
        <f t="shared" si="13"/>
        <v/>
      </c>
      <c r="AB194" s="6">
        <f t="shared" si="10"/>
        <v>9</v>
      </c>
      <c r="AC194" s="6" t="str">
        <f>CONCATENATE(C194,"(",I194,"分)")</f>
        <v>持出し品を車両への積込(3分)</v>
      </c>
    </row>
    <row r="195" spans="1:29" ht="15.95" customHeight="1" x14ac:dyDescent="0.15">
      <c r="A195" s="233"/>
      <c r="B195" s="326"/>
      <c r="C195" s="461" t="s">
        <v>280</v>
      </c>
      <c r="D195" s="462"/>
      <c r="E195" s="462"/>
      <c r="F195" s="462"/>
      <c r="G195" s="462"/>
      <c r="H195" s="462"/>
      <c r="I195" s="336">
        <v>5</v>
      </c>
      <c r="J195" s="327"/>
      <c r="K195" s="307"/>
      <c r="L195" s="307"/>
      <c r="M195" s="307"/>
      <c r="N195" s="307"/>
      <c r="O195" s="307"/>
      <c r="P195" s="307"/>
      <c r="Q195" s="307"/>
      <c r="R195" s="307"/>
      <c r="S195" s="6" t="b">
        <v>0</v>
      </c>
      <c r="T195" s="6" t="b">
        <v>1</v>
      </c>
      <c r="U195" s="6" t="b">
        <v>0</v>
      </c>
      <c r="V195" s="6">
        <f>COUNTIF(S$186:S195,TRUE)</f>
        <v>3</v>
      </c>
      <c r="W195" s="6">
        <f>COUNTIF(T$186:T195,TRUE)</f>
        <v>10</v>
      </c>
      <c r="X195" s="6">
        <f>COUNTIF(U$186:U195,TRUE)</f>
        <v>3</v>
      </c>
      <c r="Y195" s="293" t="str">
        <f t="shared" si="11"/>
        <v/>
      </c>
      <c r="Z195" s="293" t="str">
        <f t="shared" si="12"/>
        <v>避難経路の確認(5分)</v>
      </c>
      <c r="AA195" s="293" t="str">
        <f t="shared" si="13"/>
        <v/>
      </c>
      <c r="AB195" s="6">
        <f t="shared" si="10"/>
        <v>10</v>
      </c>
      <c r="AC195" s="6" t="str">
        <f t="shared" ref="AC195:AC199" si="15">CONCATENATE(C195,"(",I195,"分)")</f>
        <v>避難経路の確認(5分)</v>
      </c>
    </row>
    <row r="196" spans="1:29" ht="15.95" customHeight="1" x14ac:dyDescent="0.15">
      <c r="A196" s="233"/>
      <c r="B196" s="326"/>
      <c r="C196" s="447"/>
      <c r="D196" s="448"/>
      <c r="E196" s="448"/>
      <c r="F196" s="448"/>
      <c r="G196" s="448"/>
      <c r="H196" s="448"/>
      <c r="I196" s="336"/>
      <c r="J196" s="327"/>
      <c r="K196" s="307"/>
      <c r="L196" s="307"/>
      <c r="M196" s="307"/>
      <c r="N196" s="307"/>
      <c r="O196" s="307"/>
      <c r="P196" s="307"/>
      <c r="Q196" s="307"/>
      <c r="R196" s="307"/>
      <c r="S196" s="6" t="b">
        <v>0</v>
      </c>
      <c r="T196" s="6" t="b">
        <v>0</v>
      </c>
      <c r="U196" s="6" t="b">
        <v>0</v>
      </c>
      <c r="V196" s="6">
        <f>COUNTIF(S$186:S196,TRUE)</f>
        <v>3</v>
      </c>
      <c r="W196" s="6">
        <f>COUNTIF(T$186:T196,TRUE)</f>
        <v>10</v>
      </c>
      <c r="X196" s="6">
        <f>COUNTIF(U$186:U196,TRUE)</f>
        <v>3</v>
      </c>
      <c r="Y196" s="293" t="str">
        <f t="shared" si="11"/>
        <v/>
      </c>
      <c r="Z196" s="293" t="str">
        <f t="shared" si="12"/>
        <v/>
      </c>
      <c r="AA196" s="293" t="str">
        <f t="shared" si="13"/>
        <v/>
      </c>
      <c r="AB196" s="6">
        <f t="shared" si="10"/>
        <v>11</v>
      </c>
      <c r="AC196" s="6" t="str">
        <f t="shared" si="15"/>
        <v>(分)</v>
      </c>
    </row>
    <row r="197" spans="1:29" ht="15.95" customHeight="1" x14ac:dyDescent="0.15">
      <c r="A197" s="233"/>
      <c r="B197" s="326"/>
      <c r="C197" s="447"/>
      <c r="D197" s="448"/>
      <c r="E197" s="448"/>
      <c r="F197" s="448"/>
      <c r="G197" s="448"/>
      <c r="H197" s="448"/>
      <c r="I197" s="336"/>
      <c r="J197" s="327"/>
      <c r="K197" s="307"/>
      <c r="L197" s="307"/>
      <c r="M197" s="307"/>
      <c r="N197" s="307"/>
      <c r="O197" s="307"/>
      <c r="P197" s="307"/>
      <c r="Q197" s="307"/>
      <c r="R197" s="307"/>
      <c r="S197" s="6" t="b">
        <v>0</v>
      </c>
      <c r="T197" s="6" t="b">
        <v>0</v>
      </c>
      <c r="U197" s="6" t="b">
        <v>0</v>
      </c>
      <c r="V197" s="6">
        <f>COUNTIF(S$186:S197,TRUE)</f>
        <v>3</v>
      </c>
      <c r="W197" s="6">
        <f>COUNTIF(T$186:T197,TRUE)</f>
        <v>10</v>
      </c>
      <c r="X197" s="6">
        <f>COUNTIF(U$186:U197,TRUE)</f>
        <v>3</v>
      </c>
      <c r="Y197" s="293" t="str">
        <f t="shared" si="11"/>
        <v/>
      </c>
      <c r="Z197" s="293" t="str">
        <f t="shared" si="12"/>
        <v/>
      </c>
      <c r="AA197" s="293" t="str">
        <f t="shared" si="13"/>
        <v/>
      </c>
      <c r="AB197" s="6">
        <f t="shared" si="10"/>
        <v>12</v>
      </c>
      <c r="AC197" s="6" t="str">
        <f t="shared" si="15"/>
        <v>(分)</v>
      </c>
    </row>
    <row r="198" spans="1:29" ht="15.95" customHeight="1" x14ac:dyDescent="0.15">
      <c r="A198" s="233"/>
      <c r="B198" s="326"/>
      <c r="C198" s="447"/>
      <c r="D198" s="448"/>
      <c r="E198" s="448"/>
      <c r="F198" s="448"/>
      <c r="G198" s="448"/>
      <c r="H198" s="448"/>
      <c r="I198" s="336"/>
      <c r="J198" s="327"/>
      <c r="K198" s="307"/>
      <c r="L198" s="307"/>
      <c r="M198" s="307"/>
      <c r="N198" s="307"/>
      <c r="O198" s="307"/>
      <c r="P198" s="307"/>
      <c r="Q198" s="307"/>
      <c r="R198" s="307"/>
      <c r="S198" s="6" t="b">
        <v>0</v>
      </c>
      <c r="T198" s="6" t="b">
        <v>0</v>
      </c>
      <c r="U198" s="6" t="b">
        <v>0</v>
      </c>
      <c r="V198" s="6">
        <f>COUNTIF(S$186:S198,TRUE)</f>
        <v>3</v>
      </c>
      <c r="W198" s="6">
        <f>COUNTIF(T$186:T198,TRUE)</f>
        <v>10</v>
      </c>
      <c r="X198" s="6">
        <f>COUNTIF(U$186:U198,TRUE)</f>
        <v>3</v>
      </c>
      <c r="Y198" s="293" t="str">
        <f t="shared" si="11"/>
        <v/>
      </c>
      <c r="Z198" s="293" t="str">
        <f t="shared" si="12"/>
        <v/>
      </c>
      <c r="AA198" s="293" t="str">
        <f t="shared" si="13"/>
        <v/>
      </c>
      <c r="AB198" s="6">
        <f t="shared" si="10"/>
        <v>13</v>
      </c>
      <c r="AC198" s="6" t="str">
        <f t="shared" si="15"/>
        <v>(分)</v>
      </c>
    </row>
    <row r="199" spans="1:29" ht="15.95" customHeight="1" thickBot="1" x14ac:dyDescent="0.2">
      <c r="A199" s="233"/>
      <c r="B199" s="328"/>
      <c r="C199" s="449"/>
      <c r="D199" s="450"/>
      <c r="E199" s="450"/>
      <c r="F199" s="450"/>
      <c r="G199" s="450"/>
      <c r="H199" s="450"/>
      <c r="I199" s="337"/>
      <c r="J199" s="329"/>
      <c r="K199" s="307"/>
      <c r="L199" s="307"/>
      <c r="M199" s="307"/>
      <c r="N199" s="307"/>
      <c r="O199" s="307"/>
      <c r="P199" s="307"/>
      <c r="Q199" s="307"/>
      <c r="R199" s="307"/>
      <c r="S199" s="6" t="b">
        <v>0</v>
      </c>
      <c r="T199" s="6" t="b">
        <v>0</v>
      </c>
      <c r="U199" s="6" t="b">
        <v>0</v>
      </c>
      <c r="V199" s="6">
        <f>COUNTIF(S$186:S199,TRUE)</f>
        <v>3</v>
      </c>
      <c r="W199" s="6">
        <f>COUNTIF(T$186:T199,TRUE)</f>
        <v>10</v>
      </c>
      <c r="X199" s="6">
        <f>COUNTIF(U$186:U199,TRUE)</f>
        <v>3</v>
      </c>
      <c r="Y199" s="293" t="str">
        <f t="shared" si="11"/>
        <v/>
      </c>
      <c r="Z199" s="293" t="str">
        <f t="shared" si="12"/>
        <v/>
      </c>
      <c r="AA199" s="293" t="str">
        <f t="shared" si="13"/>
        <v/>
      </c>
      <c r="AB199" s="6">
        <f t="shared" si="10"/>
        <v>14</v>
      </c>
      <c r="AC199" s="6" t="str">
        <f t="shared" si="15"/>
        <v>(分)</v>
      </c>
    </row>
    <row r="200" spans="1:29" ht="15.95" customHeight="1" thickBot="1" x14ac:dyDescent="0.2">
      <c r="A200" s="233"/>
      <c r="B200" s="330"/>
      <c r="C200" s="334"/>
      <c r="D200" s="334"/>
      <c r="E200" s="334"/>
      <c r="F200" s="334"/>
      <c r="G200" s="334"/>
      <c r="H200" s="334"/>
      <c r="I200" s="334"/>
      <c r="J200" s="332"/>
      <c r="K200" s="307"/>
      <c r="L200" s="307"/>
      <c r="M200" s="307"/>
      <c r="N200" s="307"/>
      <c r="O200" s="307"/>
      <c r="P200" s="307"/>
      <c r="Q200" s="307"/>
      <c r="R200" s="307"/>
      <c r="Y200" s="293"/>
      <c r="Z200" s="293"/>
      <c r="AA200" s="293"/>
    </row>
    <row r="201" spans="1:29" ht="15.95" customHeight="1" x14ac:dyDescent="0.15">
      <c r="A201" s="233"/>
      <c r="B201" s="324" t="s">
        <v>373</v>
      </c>
      <c r="C201" s="453" t="s">
        <v>279</v>
      </c>
      <c r="D201" s="454"/>
      <c r="E201" s="454"/>
      <c r="F201" s="454"/>
      <c r="G201" s="454"/>
      <c r="H201" s="454"/>
      <c r="I201" s="335">
        <v>20</v>
      </c>
      <c r="J201" s="398" t="s">
        <v>404</v>
      </c>
      <c r="K201" s="307"/>
      <c r="L201" s="307"/>
      <c r="M201" s="307"/>
      <c r="N201" s="307"/>
      <c r="O201" s="307"/>
      <c r="P201" s="307"/>
      <c r="Q201" s="307"/>
      <c r="R201" s="307"/>
      <c r="S201" s="6" t="b">
        <v>1</v>
      </c>
      <c r="T201" s="6" t="b">
        <v>1</v>
      </c>
      <c r="U201" s="6" t="b">
        <v>1</v>
      </c>
      <c r="V201" s="6">
        <f>COUNTIF(S$201:S201,TRUE)</f>
        <v>1</v>
      </c>
      <c r="W201" s="6">
        <f>COUNTIF(T$201:T201,TRUE)</f>
        <v>1</v>
      </c>
      <c r="X201" s="6">
        <f>COUNTIF(U$201:U201,TRUE)</f>
        <v>1</v>
      </c>
      <c r="Y201" s="293" t="str">
        <f>IFERROR(INDEX(B$201:B$211,MATCH($AB201,V$201:V$211,0),1),"")</f>
        <v>高齢者等避難（警戒レベル３）</v>
      </c>
      <c r="Z201" s="293" t="str">
        <f>IFERROR(INDEX(AC$201:AC$211,MATCH($AB201,W$201:W$211,0),1),"")</f>
        <v>避難開始の判断(20分)</v>
      </c>
      <c r="AA201" s="293" t="str">
        <f>IFERROR(INDEX(J$201:J$211,MATCH($AB201,X$201:X$211,0),1),"")</f>
        <v>院長、施設長</v>
      </c>
      <c r="AB201" s="6">
        <f t="shared" si="10"/>
        <v>1</v>
      </c>
      <c r="AC201" s="6" t="str">
        <f>CONCATENATE(C201,"(",I201,"分)")</f>
        <v>避難開始の判断(20分)</v>
      </c>
    </row>
    <row r="202" spans="1:29" ht="15.95" customHeight="1" x14ac:dyDescent="0.15">
      <c r="A202" s="233"/>
      <c r="B202" s="333" t="s">
        <v>440</v>
      </c>
      <c r="C202" s="443" t="s">
        <v>313</v>
      </c>
      <c r="D202" s="444"/>
      <c r="E202" s="444"/>
      <c r="F202" s="444"/>
      <c r="G202" s="444"/>
      <c r="H202" s="444"/>
      <c r="I202" s="338">
        <v>15</v>
      </c>
      <c r="J202" s="399" t="s">
        <v>292</v>
      </c>
      <c r="K202" s="307"/>
      <c r="L202" s="307"/>
      <c r="M202" s="307"/>
      <c r="N202" s="307"/>
      <c r="O202" s="307"/>
      <c r="P202" s="307"/>
      <c r="Q202" s="307"/>
      <c r="R202" s="307"/>
      <c r="S202" s="6" t="b">
        <v>1</v>
      </c>
      <c r="T202" s="6" t="b">
        <v>1</v>
      </c>
      <c r="U202" s="6" t="b">
        <v>1</v>
      </c>
      <c r="V202" s="6">
        <f>COUNTIF(S$201:S202,TRUE)</f>
        <v>2</v>
      </c>
      <c r="W202" s="6">
        <f>COUNTIF(T$201:T202,TRUE)</f>
        <v>2</v>
      </c>
      <c r="X202" s="6">
        <f>COUNTIF(U$201:U202,TRUE)</f>
        <v>2</v>
      </c>
      <c r="Y202" s="293" t="str">
        <f>IFERROR(INDEX(B$201:B$211,MATCH($AB202,V$201:V$211,0),1),"")</f>
        <v>避難判断水位（火の神2.6ｍ）</v>
      </c>
      <c r="Z202" s="293" t="str">
        <f t="shared" ref="Z202:Z211" si="16">IFERROR(INDEX(AC$201:AC$211,MATCH($AB202,W$201:W$211,0),1),"")</f>
        <v>避難所への移動開始(15分)</v>
      </c>
      <c r="AA202" s="293" t="str">
        <f>IFERROR(INDEX(J$201:J$211,MATCH($AB202,X$201:X$211,0),1),"")</f>
        <v>避難誘導員</v>
      </c>
      <c r="AB202" s="6">
        <f t="shared" si="10"/>
        <v>2</v>
      </c>
      <c r="AC202" s="6" t="str">
        <f>CONCATENATE(C202,"(",I202,"分)")</f>
        <v>避難所への移動開始(15分)</v>
      </c>
    </row>
    <row r="203" spans="1:29" ht="15.95" customHeight="1" x14ac:dyDescent="0.15">
      <c r="A203" s="233"/>
      <c r="B203" s="325" t="s">
        <v>439</v>
      </c>
      <c r="C203" s="443" t="s">
        <v>314</v>
      </c>
      <c r="D203" s="444"/>
      <c r="E203" s="444"/>
      <c r="F203" s="444"/>
      <c r="G203" s="444"/>
      <c r="H203" s="444"/>
      <c r="I203" s="338"/>
      <c r="J203" s="327"/>
      <c r="K203" s="307"/>
      <c r="L203" s="307"/>
      <c r="M203" s="307"/>
      <c r="N203" s="307"/>
      <c r="O203" s="307"/>
      <c r="P203" s="307"/>
      <c r="Q203" s="307"/>
      <c r="R203" s="307"/>
      <c r="S203" s="6" t="b">
        <v>0</v>
      </c>
      <c r="T203" s="6" t="b">
        <v>0</v>
      </c>
      <c r="U203" s="6" t="b">
        <v>0</v>
      </c>
      <c r="V203" s="6">
        <f>COUNTIF(S$201:S203,TRUE)</f>
        <v>2</v>
      </c>
      <c r="W203" s="6">
        <f>COUNTIF(T$201:T203,TRUE)</f>
        <v>2</v>
      </c>
      <c r="X203" s="6">
        <f>COUNTIF(U$201:U203,TRUE)</f>
        <v>2</v>
      </c>
      <c r="Y203" s="293" t="str">
        <f>IFERROR(INDEX(B$201:B$211,MATCH($AB203,V$201:V$211,0),1),"")</f>
        <v/>
      </c>
      <c r="Z203" s="293" t="str">
        <f t="shared" si="16"/>
        <v>利用者家族(保護者)への避難開始連絡(15分)</v>
      </c>
      <c r="AA203" s="293" t="str">
        <f>IFERROR(INDEX(J$201:J$211,MATCH($AB203,X$201:X$211,0),1),"")</f>
        <v/>
      </c>
      <c r="AB203" s="6">
        <f t="shared" si="10"/>
        <v>3</v>
      </c>
      <c r="AC203" s="6" t="str">
        <f t="shared" ref="AC203:AC229" si="17">CONCATENATE(C203,"(",I203,"分)")</f>
        <v>協定施設への移動開始(分)</v>
      </c>
    </row>
    <row r="204" spans="1:29" ht="15.95" customHeight="1" x14ac:dyDescent="0.15">
      <c r="A204" s="233"/>
      <c r="B204" s="326"/>
      <c r="C204" s="443" t="s">
        <v>315</v>
      </c>
      <c r="D204" s="444"/>
      <c r="E204" s="444"/>
      <c r="F204" s="444"/>
      <c r="G204" s="444"/>
      <c r="H204" s="444"/>
      <c r="I204" s="338"/>
      <c r="J204" s="327"/>
      <c r="K204" s="307"/>
      <c r="L204" s="307"/>
      <c r="M204" s="307"/>
      <c r="N204" s="307"/>
      <c r="O204" s="307"/>
      <c r="P204" s="307"/>
      <c r="Q204" s="307"/>
      <c r="R204" s="307"/>
      <c r="S204" s="6" t="b">
        <v>0</v>
      </c>
      <c r="T204" s="6" t="b">
        <v>0</v>
      </c>
      <c r="U204" s="6" t="b">
        <v>0</v>
      </c>
      <c r="V204" s="6">
        <f>COUNTIF(S$201:S204,TRUE)</f>
        <v>2</v>
      </c>
      <c r="W204" s="6">
        <f>COUNTIF(T$201:T204,TRUE)</f>
        <v>2</v>
      </c>
      <c r="X204" s="6">
        <f>COUNTIF(U$201:U204,TRUE)</f>
        <v>2</v>
      </c>
      <c r="Y204" s="293" t="str">
        <f t="shared" ref="Y204:Y211" si="18">IFERROR(INDEX(B$201:B$211,MATCH($AB204,V$201:V$211,0),1),"")</f>
        <v/>
      </c>
      <c r="Z204" s="293" t="str">
        <f t="shared" si="16"/>
        <v/>
      </c>
      <c r="AA204" s="293" t="str">
        <f t="shared" ref="AA204:AA211" si="19">IFERROR(INDEX(J$201:J$211,MATCH($AB204,X$201:X$211,0),1),"")</f>
        <v/>
      </c>
      <c r="AB204" s="6">
        <f t="shared" si="10"/>
        <v>4</v>
      </c>
      <c r="AC204" s="6" t="str">
        <f t="shared" si="17"/>
        <v>グループ施設への移動開始(分)</v>
      </c>
    </row>
    <row r="205" spans="1:29" ht="15.95" customHeight="1" x14ac:dyDescent="0.15">
      <c r="A205" s="233"/>
      <c r="B205" s="326"/>
      <c r="C205" s="443" t="s">
        <v>316</v>
      </c>
      <c r="D205" s="444"/>
      <c r="E205" s="444"/>
      <c r="F205" s="444"/>
      <c r="G205" s="444"/>
      <c r="H205" s="444"/>
      <c r="I205" s="338"/>
      <c r="J205" s="327"/>
      <c r="K205" s="307"/>
      <c r="L205" s="307"/>
      <c r="M205" s="307"/>
      <c r="N205" s="307"/>
      <c r="O205" s="307"/>
      <c r="P205" s="307"/>
      <c r="Q205" s="307"/>
      <c r="R205" s="307"/>
      <c r="S205" s="6" t="b">
        <v>0</v>
      </c>
      <c r="T205" s="6" t="b">
        <v>0</v>
      </c>
      <c r="U205" s="6" t="b">
        <v>0</v>
      </c>
      <c r="V205" s="6">
        <f>COUNTIF(S$201:S205,TRUE)</f>
        <v>2</v>
      </c>
      <c r="W205" s="6">
        <f>COUNTIF(T$201:T205,TRUE)</f>
        <v>2</v>
      </c>
      <c r="X205" s="6">
        <f>COUNTIF(U$201:U205,TRUE)</f>
        <v>2</v>
      </c>
      <c r="Y205" s="293" t="str">
        <f t="shared" si="18"/>
        <v/>
      </c>
      <c r="Z205" s="293" t="str">
        <f t="shared" si="16"/>
        <v/>
      </c>
      <c r="AA205" s="293" t="str">
        <f t="shared" si="19"/>
        <v/>
      </c>
      <c r="AB205" s="6">
        <f t="shared" si="10"/>
        <v>5</v>
      </c>
      <c r="AC205" s="6" t="str">
        <f t="shared" si="17"/>
        <v>屋内上層階へ退避開始(分)</v>
      </c>
    </row>
    <row r="206" spans="1:29" ht="15.95" customHeight="1" x14ac:dyDescent="0.15">
      <c r="A206" s="233"/>
      <c r="B206" s="326"/>
      <c r="C206" s="443" t="s">
        <v>317</v>
      </c>
      <c r="D206" s="444"/>
      <c r="E206" s="444"/>
      <c r="F206" s="444"/>
      <c r="G206" s="444"/>
      <c r="H206" s="444"/>
      <c r="I206" s="338"/>
      <c r="J206" s="327"/>
      <c r="K206" s="307"/>
      <c r="L206" s="307"/>
      <c r="M206" s="307"/>
      <c r="N206" s="307"/>
      <c r="O206" s="307"/>
      <c r="P206" s="307"/>
      <c r="Q206" s="307"/>
      <c r="R206" s="307"/>
      <c r="S206" s="6" t="b">
        <v>0</v>
      </c>
      <c r="T206" s="6" t="b">
        <v>0</v>
      </c>
      <c r="U206" s="6" t="b">
        <v>0</v>
      </c>
      <c r="V206" s="6">
        <f>COUNTIF(S$201:S206,TRUE)</f>
        <v>2</v>
      </c>
      <c r="W206" s="6">
        <f>COUNTIF(T$201:T206,TRUE)</f>
        <v>2</v>
      </c>
      <c r="X206" s="6">
        <f>COUNTIF(U$201:U206,TRUE)</f>
        <v>2</v>
      </c>
      <c r="Y206" s="293" t="str">
        <f t="shared" si="18"/>
        <v/>
      </c>
      <c r="Z206" s="293" t="str">
        <f t="shared" si="16"/>
        <v/>
      </c>
      <c r="AA206" s="293" t="str">
        <f t="shared" si="19"/>
        <v/>
      </c>
      <c r="AB206" s="6">
        <f t="shared" si="10"/>
        <v>6</v>
      </c>
      <c r="AC206" s="6" t="str">
        <f t="shared" si="17"/>
        <v>全員避難のチェック、施錠(分)</v>
      </c>
    </row>
    <row r="207" spans="1:29" ht="15.95" customHeight="1" x14ac:dyDescent="0.15">
      <c r="A207" s="233"/>
      <c r="B207" s="326"/>
      <c r="C207" s="443" t="s">
        <v>420</v>
      </c>
      <c r="D207" s="444"/>
      <c r="E207" s="444"/>
      <c r="F207" s="444"/>
      <c r="G207" s="444"/>
      <c r="H207" s="444"/>
      <c r="I207" s="338">
        <v>15</v>
      </c>
      <c r="J207" s="327"/>
      <c r="K207" s="307"/>
      <c r="L207" s="307"/>
      <c r="M207" s="307"/>
      <c r="N207" s="307"/>
      <c r="O207" s="307"/>
      <c r="P207" s="307"/>
      <c r="Q207" s="307"/>
      <c r="R207" s="307"/>
      <c r="S207" s="6" t="b">
        <v>0</v>
      </c>
      <c r="T207" s="6" t="b">
        <v>1</v>
      </c>
      <c r="U207" s="6" t="b">
        <v>0</v>
      </c>
      <c r="V207" s="6">
        <f>COUNTIF(S$201:S207,TRUE)</f>
        <v>2</v>
      </c>
      <c r="W207" s="6">
        <f>COUNTIF(T$201:T207,TRUE)</f>
        <v>3</v>
      </c>
      <c r="X207" s="6">
        <f>COUNTIF(U$201:U207,TRUE)</f>
        <v>2</v>
      </c>
      <c r="Y207" s="293" t="str">
        <f t="shared" si="18"/>
        <v/>
      </c>
      <c r="Z207" s="293" t="str">
        <f t="shared" si="16"/>
        <v/>
      </c>
      <c r="AA207" s="293" t="str">
        <f t="shared" si="19"/>
        <v/>
      </c>
      <c r="AB207" s="6">
        <f t="shared" si="10"/>
        <v>7</v>
      </c>
      <c r="AC207" s="6" t="str">
        <f t="shared" si="17"/>
        <v>利用者家族(保護者)への避難開始連絡(15分)</v>
      </c>
    </row>
    <row r="208" spans="1:29" ht="15.95" customHeight="1" x14ac:dyDescent="0.15">
      <c r="A208" s="233"/>
      <c r="B208" s="326"/>
      <c r="C208" s="443" t="s">
        <v>318</v>
      </c>
      <c r="D208" s="444"/>
      <c r="E208" s="444"/>
      <c r="F208" s="444"/>
      <c r="G208" s="444"/>
      <c r="H208" s="444"/>
      <c r="I208" s="338"/>
      <c r="J208" s="327"/>
      <c r="K208" s="307"/>
      <c r="L208" s="307"/>
      <c r="M208" s="307"/>
      <c r="N208" s="307"/>
      <c r="O208" s="307"/>
      <c r="P208" s="307"/>
      <c r="Q208" s="307"/>
      <c r="R208" s="307"/>
      <c r="S208" s="6" t="b">
        <v>0</v>
      </c>
      <c r="T208" s="6" t="b">
        <v>0</v>
      </c>
      <c r="U208" s="6" t="b">
        <v>0</v>
      </c>
      <c r="V208" s="6">
        <f>COUNTIF(S$201:S208,TRUE)</f>
        <v>2</v>
      </c>
      <c r="W208" s="6">
        <f>COUNTIF(T$201:T208,TRUE)</f>
        <v>3</v>
      </c>
      <c r="X208" s="6">
        <f>COUNTIF(U$201:U208,TRUE)</f>
        <v>2</v>
      </c>
      <c r="Y208" s="293" t="str">
        <f t="shared" si="18"/>
        <v/>
      </c>
      <c r="Z208" s="293" t="str">
        <f t="shared" si="16"/>
        <v/>
      </c>
      <c r="AA208" s="293" t="str">
        <f t="shared" si="19"/>
        <v/>
      </c>
      <c r="AB208" s="6">
        <f t="shared" si="10"/>
        <v>8</v>
      </c>
      <c r="AC208" s="6" t="str">
        <f t="shared" si="17"/>
        <v>従業員の避難開始(分)</v>
      </c>
    </row>
    <row r="209" spans="1:31" ht="15.95" customHeight="1" x14ac:dyDescent="0.15">
      <c r="A209" s="233"/>
      <c r="B209" s="339"/>
      <c r="C209" s="447"/>
      <c r="D209" s="448"/>
      <c r="E209" s="448"/>
      <c r="F209" s="448"/>
      <c r="G209" s="448"/>
      <c r="H209" s="448"/>
      <c r="I209" s="336"/>
      <c r="J209" s="340"/>
      <c r="K209" s="307"/>
      <c r="L209" s="307"/>
      <c r="M209" s="307"/>
      <c r="N209" s="307"/>
      <c r="O209" s="307"/>
      <c r="P209" s="307"/>
      <c r="Q209" s="307"/>
      <c r="R209" s="307"/>
      <c r="S209" s="6" t="b">
        <v>0</v>
      </c>
      <c r="T209" s="6" t="b">
        <v>0</v>
      </c>
      <c r="U209" s="6" t="b">
        <v>0</v>
      </c>
      <c r="V209" s="6">
        <f>COUNTIF(S$201:S209,TRUE)</f>
        <v>2</v>
      </c>
      <c r="W209" s="6">
        <f>COUNTIF(T$201:T209,TRUE)</f>
        <v>3</v>
      </c>
      <c r="X209" s="6">
        <f>COUNTIF(U$201:U209,TRUE)</f>
        <v>2</v>
      </c>
      <c r="Y209" s="293" t="str">
        <f t="shared" si="18"/>
        <v/>
      </c>
      <c r="Z209" s="293" t="str">
        <f t="shared" si="16"/>
        <v/>
      </c>
      <c r="AA209" s="293" t="str">
        <f t="shared" si="19"/>
        <v/>
      </c>
      <c r="AB209" s="6">
        <f t="shared" si="10"/>
        <v>9</v>
      </c>
      <c r="AC209" s="6" t="str">
        <f t="shared" si="17"/>
        <v>(分)</v>
      </c>
    </row>
    <row r="210" spans="1:31" ht="15.95" customHeight="1" x14ac:dyDescent="0.15">
      <c r="A210" s="233"/>
      <c r="B210" s="326"/>
      <c r="C210" s="447"/>
      <c r="D210" s="448"/>
      <c r="E210" s="448"/>
      <c r="F210" s="448"/>
      <c r="G210" s="448"/>
      <c r="H210" s="448"/>
      <c r="I210" s="336"/>
      <c r="J210" s="327"/>
      <c r="K210" s="307"/>
      <c r="L210" s="307"/>
      <c r="M210" s="307"/>
      <c r="N210" s="307"/>
      <c r="O210" s="307"/>
      <c r="P210" s="307"/>
      <c r="Q210" s="307"/>
      <c r="R210" s="307"/>
      <c r="S210" s="6" t="b">
        <v>0</v>
      </c>
      <c r="T210" s="6" t="b">
        <v>0</v>
      </c>
      <c r="U210" s="6" t="b">
        <v>0</v>
      </c>
      <c r="V210" s="6">
        <f>COUNTIF(S$201:S210,TRUE)</f>
        <v>2</v>
      </c>
      <c r="W210" s="6">
        <f>COUNTIF(T$201:T210,TRUE)</f>
        <v>3</v>
      </c>
      <c r="X210" s="6">
        <f>COUNTIF(U$201:U210,TRUE)</f>
        <v>2</v>
      </c>
      <c r="Y210" s="293" t="str">
        <f t="shared" si="18"/>
        <v/>
      </c>
      <c r="Z210" s="293" t="str">
        <f t="shared" si="16"/>
        <v/>
      </c>
      <c r="AA210" s="293" t="str">
        <f t="shared" si="19"/>
        <v/>
      </c>
      <c r="AB210" s="6">
        <f t="shared" si="10"/>
        <v>10</v>
      </c>
      <c r="AC210" s="6" t="str">
        <f t="shared" si="17"/>
        <v>(分)</v>
      </c>
    </row>
    <row r="211" spans="1:31" ht="15.95" customHeight="1" thickBot="1" x14ac:dyDescent="0.2">
      <c r="A211" s="233"/>
      <c r="B211" s="360"/>
      <c r="C211" s="502"/>
      <c r="D211" s="503"/>
      <c r="E211" s="503"/>
      <c r="F211" s="503"/>
      <c r="G211" s="503"/>
      <c r="H211" s="503"/>
      <c r="I211" s="361"/>
      <c r="J211" s="340"/>
      <c r="K211" s="307"/>
      <c r="L211" s="307"/>
      <c r="M211" s="307"/>
      <c r="N211" s="307"/>
      <c r="O211" s="307"/>
      <c r="P211" s="307"/>
      <c r="Q211" s="307"/>
      <c r="R211" s="307"/>
      <c r="S211" s="6" t="b">
        <v>0</v>
      </c>
      <c r="T211" s="6" t="b">
        <v>0</v>
      </c>
      <c r="U211" s="6" t="b">
        <v>0</v>
      </c>
      <c r="V211" s="6">
        <f>COUNTIF(S$201:S211,TRUE)</f>
        <v>2</v>
      </c>
      <c r="W211" s="6">
        <f>COUNTIF(T$201:T211,TRUE)</f>
        <v>3</v>
      </c>
      <c r="X211" s="6">
        <f>COUNTIF(U$201:U211,TRUE)</f>
        <v>2</v>
      </c>
      <c r="Y211" s="293" t="str">
        <f t="shared" si="18"/>
        <v/>
      </c>
      <c r="Z211" s="293" t="str">
        <f t="shared" si="16"/>
        <v/>
      </c>
      <c r="AA211" s="293" t="str">
        <f t="shared" si="19"/>
        <v/>
      </c>
      <c r="AB211" s="6">
        <f t="shared" si="10"/>
        <v>11</v>
      </c>
      <c r="AC211" s="6" t="str">
        <f t="shared" si="17"/>
        <v>(分)</v>
      </c>
    </row>
    <row r="212" spans="1:31" ht="15.95" customHeight="1" x14ac:dyDescent="0.15">
      <c r="A212" s="233"/>
      <c r="B212" s="324" t="s">
        <v>372</v>
      </c>
      <c r="C212" s="453" t="s">
        <v>421</v>
      </c>
      <c r="D212" s="454"/>
      <c r="E212" s="454"/>
      <c r="F212" s="454"/>
      <c r="G212" s="454"/>
      <c r="H212" s="454"/>
      <c r="I212" s="335">
        <v>5</v>
      </c>
      <c r="J212" s="398" t="s">
        <v>292</v>
      </c>
      <c r="K212" s="307"/>
      <c r="L212" s="307"/>
      <c r="M212" s="307"/>
      <c r="N212" s="307"/>
      <c r="O212" s="307"/>
      <c r="P212" s="307"/>
      <c r="Q212" s="307"/>
      <c r="R212" s="307"/>
      <c r="S212" s="364" t="b">
        <v>1</v>
      </c>
      <c r="T212" s="364" t="b">
        <v>1</v>
      </c>
      <c r="U212" s="364" t="b">
        <v>1</v>
      </c>
      <c r="V212" s="364">
        <f>COUNTIF(S$212:S212,TRUE)</f>
        <v>1</v>
      </c>
      <c r="W212" s="364">
        <f>COUNTIF(T$212:T212,TRUE)</f>
        <v>1</v>
      </c>
      <c r="X212" s="364">
        <f>COUNTIF(U$212:U212,TRUE)</f>
        <v>1</v>
      </c>
      <c r="Y212" s="365" t="str">
        <f>IFERROR(INDEX(B$212:B$222,MATCH($AB212,V$212:V$222,0),1),"")</f>
        <v>避難指示（警戒レベル４）</v>
      </c>
      <c r="Z212" s="366" t="str">
        <f>IFERROR(INDEX(AC$212:AC$222,MATCH($AB212,W$212:W$222,0),1),"")</f>
        <v>利用者避難完了の確認(5分)</v>
      </c>
      <c r="AA212" s="365" t="str">
        <f>IFERROR(INDEX(J$212:J$222,MATCH($AB212,X$212:X$222,0),1),"")</f>
        <v>避難誘導員</v>
      </c>
      <c r="AB212" s="364">
        <v>1</v>
      </c>
      <c r="AC212" s="367" t="str">
        <f>CONCATENATE(C212,"(",I212,"分)")</f>
        <v>利用者避難完了の確認(5分)</v>
      </c>
      <c r="AD212" s="368"/>
      <c r="AE212" s="307"/>
    </row>
    <row r="213" spans="1:31" ht="15.95" customHeight="1" x14ac:dyDescent="0.15">
      <c r="A213" s="233"/>
      <c r="B213" s="397" t="s">
        <v>444</v>
      </c>
      <c r="C213" s="443" t="s">
        <v>319</v>
      </c>
      <c r="D213" s="444"/>
      <c r="E213" s="444"/>
      <c r="F213" s="444"/>
      <c r="G213" s="444"/>
      <c r="H213" s="444"/>
      <c r="I213" s="338">
        <v>5</v>
      </c>
      <c r="J213" s="327"/>
      <c r="K213" s="307"/>
      <c r="L213" s="307"/>
      <c r="M213" s="307"/>
      <c r="N213" s="307"/>
      <c r="O213" s="307"/>
      <c r="P213" s="307"/>
      <c r="Q213" s="307"/>
      <c r="R213" s="307"/>
      <c r="S213" s="25" t="b">
        <v>1</v>
      </c>
      <c r="T213" s="25" t="b">
        <v>1</v>
      </c>
      <c r="U213" s="25" t="b">
        <v>0</v>
      </c>
      <c r="V213" s="25">
        <f>COUNTIF(S$212:S213,TRUE)</f>
        <v>2</v>
      </c>
      <c r="W213" s="25">
        <f>COUNTIF(T$212:T213,TRUE)</f>
        <v>2</v>
      </c>
      <c r="X213" s="25">
        <f>COUNTIF(U$212:U213,TRUE)</f>
        <v>1</v>
      </c>
      <c r="Y213" s="312" t="str">
        <f t="shared" ref="Y213:Y222" si="20">IFERROR(INDEX(B$212:B$222,MATCH($AB213,V$212:V$222,0),1),"")</f>
        <v>氾濫危険水位（火の神3.3ｍ）</v>
      </c>
      <c r="Z213" s="293" t="str">
        <f t="shared" ref="Z213:Z222" si="21">IFERROR(INDEX(AC$212:AC$222,MATCH($AB213,W$212:W$222,0),1),"")</f>
        <v>従業員の安否確認(5分)</v>
      </c>
      <c r="AA213" s="312" t="str">
        <f t="shared" ref="AA213:AA222" si="22">IFERROR(INDEX(J$212:J$222,MATCH($AB213,X$212:X$222,0),1),"")</f>
        <v/>
      </c>
      <c r="AB213" s="6">
        <f t="shared" si="10"/>
        <v>2</v>
      </c>
      <c r="AC213" s="6" t="str">
        <f>CONCATENATE(C213,"(",I213,"分)")</f>
        <v>従業員の安否確認(5分)</v>
      </c>
      <c r="AD213" s="307"/>
      <c r="AE213" s="307"/>
    </row>
    <row r="214" spans="1:31" ht="15.95" customHeight="1" x14ac:dyDescent="0.15">
      <c r="A214" s="233"/>
      <c r="B214" s="325" t="s">
        <v>443</v>
      </c>
      <c r="C214" s="443" t="s">
        <v>422</v>
      </c>
      <c r="D214" s="444"/>
      <c r="E214" s="444"/>
      <c r="F214" s="444"/>
      <c r="G214" s="444"/>
      <c r="H214" s="444"/>
      <c r="I214" s="338">
        <v>15</v>
      </c>
      <c r="J214" s="327"/>
      <c r="K214" s="307"/>
      <c r="L214" s="307"/>
      <c r="M214" s="307"/>
      <c r="N214" s="307"/>
      <c r="O214" s="307"/>
      <c r="P214" s="307"/>
      <c r="Q214" s="307"/>
      <c r="R214" s="307"/>
      <c r="S214" s="25" t="b">
        <v>0</v>
      </c>
      <c r="T214" s="25" t="b">
        <v>1</v>
      </c>
      <c r="U214" s="25" t="b">
        <v>0</v>
      </c>
      <c r="V214" s="25">
        <f>COUNTIF(S$212:S214,TRUE)</f>
        <v>2</v>
      </c>
      <c r="W214" s="25">
        <f>COUNTIF(T$212:T214,TRUE)</f>
        <v>3</v>
      </c>
      <c r="X214" s="25">
        <f>COUNTIF(U$212:U214,TRUE)</f>
        <v>1</v>
      </c>
      <c r="Y214" s="312" t="str">
        <f t="shared" si="20"/>
        <v>土砂災害警戒情報</v>
      </c>
      <c r="Z214" s="293" t="str">
        <f t="shared" si="21"/>
        <v>利用者家族(保護者)への避難先連絡(15分)</v>
      </c>
      <c r="AA214" s="312" t="str">
        <f t="shared" si="22"/>
        <v/>
      </c>
      <c r="AB214" s="6">
        <f t="shared" si="10"/>
        <v>3</v>
      </c>
      <c r="AC214" s="6" t="str">
        <f t="shared" si="17"/>
        <v>利用者家族(保護者)への避難先連絡(15分)</v>
      </c>
      <c r="AD214" s="307"/>
      <c r="AE214" s="307"/>
    </row>
    <row r="215" spans="1:31" ht="15.95" customHeight="1" x14ac:dyDescent="0.15">
      <c r="A215" s="233"/>
      <c r="B215" s="325" t="s">
        <v>442</v>
      </c>
      <c r="C215" s="443" t="s">
        <v>320</v>
      </c>
      <c r="D215" s="444"/>
      <c r="E215" s="444"/>
      <c r="F215" s="444"/>
      <c r="G215" s="444"/>
      <c r="H215" s="444"/>
      <c r="I215" s="338">
        <v>5</v>
      </c>
      <c r="J215" s="327"/>
      <c r="K215" s="307"/>
      <c r="L215" s="307"/>
      <c r="M215" s="307"/>
      <c r="N215" s="307"/>
      <c r="O215" s="307"/>
      <c r="P215" s="307"/>
      <c r="Q215" s="307"/>
      <c r="R215" s="307"/>
      <c r="S215" s="25" t="b">
        <v>1</v>
      </c>
      <c r="T215" s="25" t="b">
        <v>1</v>
      </c>
      <c r="U215" s="25" t="b">
        <v>0</v>
      </c>
      <c r="V215" s="25">
        <f>COUNTIF(S$212:S215,TRUE)</f>
        <v>3</v>
      </c>
      <c r="W215" s="25">
        <f>COUNTIF(T$212:T215,TRUE)</f>
        <v>4</v>
      </c>
      <c r="X215" s="25">
        <f>COUNTIF(U$212:U215,TRUE)</f>
        <v>1</v>
      </c>
      <c r="Y215" s="312" t="str">
        <f t="shared" si="20"/>
        <v>土砂災害危険度情報「非常に危険」「極めて危険」</v>
      </c>
      <c r="Z215" s="293" t="str">
        <f t="shared" si="21"/>
        <v>急病人の緊急搬送要請(5分)</v>
      </c>
      <c r="AA215" s="312" t="str">
        <f t="shared" si="22"/>
        <v/>
      </c>
      <c r="AB215" s="6">
        <f t="shared" si="10"/>
        <v>4</v>
      </c>
      <c r="AC215" s="6" t="str">
        <f t="shared" si="17"/>
        <v>急病人の緊急搬送要請(5分)</v>
      </c>
      <c r="AD215" s="307"/>
      <c r="AE215" s="307"/>
    </row>
    <row r="216" spans="1:31" ht="15.95" customHeight="1" x14ac:dyDescent="0.15">
      <c r="A216" s="233"/>
      <c r="B216" s="325" t="s">
        <v>441</v>
      </c>
      <c r="C216" s="447"/>
      <c r="D216" s="448"/>
      <c r="E216" s="448"/>
      <c r="F216" s="448"/>
      <c r="G216" s="448"/>
      <c r="H216" s="448"/>
      <c r="I216" s="338"/>
      <c r="J216" s="327"/>
      <c r="K216" s="307"/>
      <c r="L216" s="307"/>
      <c r="M216" s="307"/>
      <c r="N216" s="307"/>
      <c r="O216" s="307"/>
      <c r="P216" s="307"/>
      <c r="Q216" s="307"/>
      <c r="R216" s="307"/>
      <c r="S216" s="25" t="b">
        <v>1</v>
      </c>
      <c r="T216" s="25" t="b">
        <v>0</v>
      </c>
      <c r="U216" s="25" t="b">
        <v>0</v>
      </c>
      <c r="V216" s="25">
        <f>COUNTIF(S$212:S216,TRUE)</f>
        <v>4</v>
      </c>
      <c r="W216" s="25">
        <f>COUNTIF(T$212:T216,TRUE)</f>
        <v>4</v>
      </c>
      <c r="X216" s="25">
        <f>COUNTIF(U$212:U216,TRUE)</f>
        <v>1</v>
      </c>
      <c r="Y216" s="312" t="str">
        <f t="shared" si="20"/>
        <v/>
      </c>
      <c r="Z216" s="293" t="str">
        <f t="shared" si="21"/>
        <v/>
      </c>
      <c r="AA216" s="312" t="str">
        <f t="shared" si="22"/>
        <v/>
      </c>
      <c r="AB216" s="6">
        <f t="shared" si="10"/>
        <v>5</v>
      </c>
      <c r="AC216" s="6" t="str">
        <f t="shared" si="17"/>
        <v>(分)</v>
      </c>
      <c r="AD216" s="307"/>
      <c r="AE216" s="307"/>
    </row>
    <row r="217" spans="1:31" ht="15.95" customHeight="1" x14ac:dyDescent="0.15">
      <c r="A217" s="233"/>
      <c r="B217" s="326"/>
      <c r="C217" s="447"/>
      <c r="D217" s="448"/>
      <c r="E217" s="448"/>
      <c r="F217" s="448"/>
      <c r="G217" s="448"/>
      <c r="H217" s="448"/>
      <c r="I217" s="338"/>
      <c r="J217" s="327"/>
      <c r="K217" s="307"/>
      <c r="L217" s="307"/>
      <c r="M217" s="307"/>
      <c r="N217" s="307"/>
      <c r="O217" s="307"/>
      <c r="P217" s="307"/>
      <c r="Q217" s="307"/>
      <c r="R217" s="307"/>
      <c r="S217" s="25" t="b">
        <v>0</v>
      </c>
      <c r="T217" s="25" t="b">
        <v>0</v>
      </c>
      <c r="U217" s="25" t="b">
        <v>0</v>
      </c>
      <c r="V217" s="25">
        <f>COUNTIF(S$212:S217,TRUE)</f>
        <v>4</v>
      </c>
      <c r="W217" s="25">
        <f>COUNTIF(T$212:T217,TRUE)</f>
        <v>4</v>
      </c>
      <c r="X217" s="25">
        <f>COUNTIF(U$212:U217,TRUE)</f>
        <v>1</v>
      </c>
      <c r="Y217" s="312" t="str">
        <f t="shared" si="20"/>
        <v/>
      </c>
      <c r="Z217" s="293" t="str">
        <f t="shared" si="21"/>
        <v/>
      </c>
      <c r="AA217" s="312" t="str">
        <f t="shared" si="22"/>
        <v/>
      </c>
      <c r="AB217" s="6">
        <f t="shared" si="10"/>
        <v>6</v>
      </c>
      <c r="AC217" s="6" t="str">
        <f t="shared" si="17"/>
        <v>(分)</v>
      </c>
      <c r="AD217" s="307"/>
      <c r="AE217" s="307"/>
    </row>
    <row r="218" spans="1:31" ht="15.95" customHeight="1" x14ac:dyDescent="0.15">
      <c r="A218" s="233"/>
      <c r="B218" s="326"/>
      <c r="C218" s="447"/>
      <c r="D218" s="448"/>
      <c r="E218" s="448"/>
      <c r="F218" s="448"/>
      <c r="G218" s="448"/>
      <c r="H218" s="448"/>
      <c r="I218" s="338"/>
      <c r="J218" s="327"/>
      <c r="K218" s="307"/>
      <c r="L218" s="307"/>
      <c r="M218" s="307"/>
      <c r="N218" s="307"/>
      <c r="O218" s="307"/>
      <c r="P218" s="307"/>
      <c r="Q218" s="307"/>
      <c r="R218" s="307"/>
      <c r="S218" s="25" t="b">
        <v>0</v>
      </c>
      <c r="T218" s="25" t="b">
        <v>0</v>
      </c>
      <c r="U218" s="25" t="b">
        <v>0</v>
      </c>
      <c r="V218" s="25">
        <f>COUNTIF(S$212:S218,TRUE)</f>
        <v>4</v>
      </c>
      <c r="W218" s="25">
        <f>COUNTIF(T$212:T218,TRUE)</f>
        <v>4</v>
      </c>
      <c r="X218" s="25">
        <f>COUNTIF(U$212:U218,TRUE)</f>
        <v>1</v>
      </c>
      <c r="Y218" s="312" t="str">
        <f t="shared" si="20"/>
        <v/>
      </c>
      <c r="Z218" s="293" t="str">
        <f t="shared" si="21"/>
        <v/>
      </c>
      <c r="AA218" s="312" t="str">
        <f t="shared" si="22"/>
        <v/>
      </c>
      <c r="AB218" s="6">
        <f t="shared" si="10"/>
        <v>7</v>
      </c>
      <c r="AC218" s="6" t="str">
        <f t="shared" si="17"/>
        <v>(分)</v>
      </c>
    </row>
    <row r="219" spans="1:31" ht="15.95" customHeight="1" x14ac:dyDescent="0.15">
      <c r="A219" s="233"/>
      <c r="B219" s="326"/>
      <c r="C219" s="447"/>
      <c r="D219" s="448"/>
      <c r="E219" s="448"/>
      <c r="F219" s="448"/>
      <c r="G219" s="448"/>
      <c r="H219" s="448"/>
      <c r="I219" s="338"/>
      <c r="J219" s="327"/>
      <c r="K219" s="307"/>
      <c r="L219" s="307"/>
      <c r="M219" s="307"/>
      <c r="N219" s="307"/>
      <c r="O219" s="307"/>
      <c r="P219" s="307"/>
      <c r="Q219" s="307"/>
      <c r="R219" s="307"/>
      <c r="S219" s="25" t="b">
        <v>0</v>
      </c>
      <c r="T219" s="25" t="b">
        <v>0</v>
      </c>
      <c r="U219" s="25" t="b">
        <v>0</v>
      </c>
      <c r="V219" s="25">
        <f>COUNTIF(S$212:S219,TRUE)</f>
        <v>4</v>
      </c>
      <c r="W219" s="25">
        <f>COUNTIF(T$212:T219,TRUE)</f>
        <v>4</v>
      </c>
      <c r="X219" s="25">
        <f>COUNTIF(U$212:U219,TRUE)</f>
        <v>1</v>
      </c>
      <c r="Y219" s="312" t="str">
        <f t="shared" si="20"/>
        <v/>
      </c>
      <c r="Z219" s="293" t="str">
        <f t="shared" si="21"/>
        <v/>
      </c>
      <c r="AA219" s="312" t="str">
        <f t="shared" si="22"/>
        <v/>
      </c>
      <c r="AB219" s="6">
        <f t="shared" si="10"/>
        <v>8</v>
      </c>
      <c r="AC219" s="6" t="str">
        <f t="shared" si="17"/>
        <v>(分)</v>
      </c>
    </row>
    <row r="220" spans="1:31" ht="15.95" customHeight="1" x14ac:dyDescent="0.15">
      <c r="A220" s="233"/>
      <c r="B220" s="326"/>
      <c r="C220" s="447"/>
      <c r="D220" s="448"/>
      <c r="E220" s="448"/>
      <c r="F220" s="448"/>
      <c r="G220" s="448"/>
      <c r="H220" s="448"/>
      <c r="I220" s="338"/>
      <c r="J220" s="327"/>
      <c r="K220" s="307"/>
      <c r="L220" s="307"/>
      <c r="M220" s="307"/>
      <c r="N220" s="307"/>
      <c r="O220" s="307"/>
      <c r="P220" s="307"/>
      <c r="Q220" s="307"/>
      <c r="R220" s="307"/>
      <c r="S220" s="25" t="b">
        <v>0</v>
      </c>
      <c r="T220" s="25" t="b">
        <v>0</v>
      </c>
      <c r="U220" s="25" t="b">
        <v>0</v>
      </c>
      <c r="V220" s="25">
        <f>COUNTIF(S$212:S220,TRUE)</f>
        <v>4</v>
      </c>
      <c r="W220" s="25">
        <f>COUNTIF(T$212:T220,TRUE)</f>
        <v>4</v>
      </c>
      <c r="X220" s="25">
        <f>COUNTIF(U$212:U220,TRUE)</f>
        <v>1</v>
      </c>
      <c r="Y220" s="312" t="str">
        <f t="shared" si="20"/>
        <v/>
      </c>
      <c r="Z220" s="293" t="str">
        <f t="shared" si="21"/>
        <v/>
      </c>
      <c r="AA220" s="312" t="str">
        <f t="shared" si="22"/>
        <v/>
      </c>
      <c r="AB220" s="6">
        <f t="shared" si="10"/>
        <v>9</v>
      </c>
      <c r="AC220" s="6" t="str">
        <f t="shared" si="17"/>
        <v>(分)</v>
      </c>
    </row>
    <row r="221" spans="1:31" ht="15.95" customHeight="1" x14ac:dyDescent="0.15">
      <c r="A221" s="233"/>
      <c r="B221" s="326"/>
      <c r="C221" s="447"/>
      <c r="D221" s="448"/>
      <c r="E221" s="448"/>
      <c r="F221" s="448"/>
      <c r="G221" s="448"/>
      <c r="H221" s="448"/>
      <c r="I221" s="338"/>
      <c r="J221" s="327"/>
      <c r="K221" s="307"/>
      <c r="L221" s="307"/>
      <c r="M221" s="307"/>
      <c r="N221" s="307"/>
      <c r="O221" s="307"/>
      <c r="P221" s="307"/>
      <c r="Q221" s="307"/>
      <c r="R221" s="307"/>
      <c r="S221" s="25" t="b">
        <v>0</v>
      </c>
      <c r="T221" s="25" t="b">
        <v>0</v>
      </c>
      <c r="U221" s="25" t="b">
        <v>0</v>
      </c>
      <c r="V221" s="25">
        <f>COUNTIF(S$212:S221,TRUE)</f>
        <v>4</v>
      </c>
      <c r="W221" s="25">
        <f>COUNTIF(T$212:T221,TRUE)</f>
        <v>4</v>
      </c>
      <c r="X221" s="25">
        <f>COUNTIF(U$212:U221,TRUE)</f>
        <v>1</v>
      </c>
      <c r="Y221" s="312" t="str">
        <f t="shared" si="20"/>
        <v/>
      </c>
      <c r="Z221" s="293" t="str">
        <f t="shared" si="21"/>
        <v/>
      </c>
      <c r="AA221" s="312" t="str">
        <f t="shared" si="22"/>
        <v/>
      </c>
      <c r="AB221" s="6">
        <f t="shared" si="10"/>
        <v>10</v>
      </c>
      <c r="AC221" s="6" t="str">
        <f t="shared" si="17"/>
        <v>(分)</v>
      </c>
    </row>
    <row r="222" spans="1:31" ht="15.95" customHeight="1" thickBot="1" x14ac:dyDescent="0.2">
      <c r="A222" s="233"/>
      <c r="B222" s="328"/>
      <c r="C222" s="449"/>
      <c r="D222" s="450"/>
      <c r="E222" s="450"/>
      <c r="F222" s="450"/>
      <c r="G222" s="450"/>
      <c r="H222" s="450"/>
      <c r="I222" s="362"/>
      <c r="J222" s="329"/>
      <c r="K222" s="307"/>
      <c r="L222" s="307"/>
      <c r="M222" s="307"/>
      <c r="N222" s="307"/>
      <c r="O222" s="307"/>
      <c r="P222" s="307"/>
      <c r="Q222" s="307"/>
      <c r="R222" s="307"/>
      <c r="S222" s="369" t="b">
        <v>0</v>
      </c>
      <c r="T222" s="369" t="b">
        <v>0</v>
      </c>
      <c r="U222" s="369" t="b">
        <v>0</v>
      </c>
      <c r="V222" s="369">
        <f>COUNTIF(S$212:S222,TRUE)</f>
        <v>4</v>
      </c>
      <c r="W222" s="369">
        <f>COUNTIF(T$212:T222,TRUE)</f>
        <v>4</v>
      </c>
      <c r="X222" s="369">
        <f>COUNTIF(U$212:U222,TRUE)</f>
        <v>1</v>
      </c>
      <c r="Y222" s="370" t="str">
        <f t="shared" si="20"/>
        <v/>
      </c>
      <c r="Z222" s="371" t="str">
        <f t="shared" si="21"/>
        <v/>
      </c>
      <c r="AA222" s="370" t="str">
        <f t="shared" si="22"/>
        <v/>
      </c>
      <c r="AB222" s="372">
        <f t="shared" si="10"/>
        <v>11</v>
      </c>
      <c r="AC222" s="372" t="str">
        <f t="shared" si="17"/>
        <v>(分)</v>
      </c>
      <c r="AD222" s="372"/>
    </row>
    <row r="223" spans="1:31" ht="15.95" customHeight="1" x14ac:dyDescent="0.15">
      <c r="A223" s="233"/>
      <c r="B223" s="324" t="s">
        <v>345</v>
      </c>
      <c r="C223" s="451" t="s">
        <v>423</v>
      </c>
      <c r="D223" s="452"/>
      <c r="E223" s="452"/>
      <c r="F223" s="452"/>
      <c r="G223" s="452"/>
      <c r="H223" s="452"/>
      <c r="I223" s="335">
        <v>5</v>
      </c>
      <c r="J223" s="398" t="s">
        <v>293</v>
      </c>
      <c r="K223" s="307"/>
      <c r="L223" s="307"/>
      <c r="M223" s="307"/>
      <c r="N223" s="307"/>
      <c r="O223" s="307"/>
      <c r="P223" s="307"/>
      <c r="Q223" s="307"/>
      <c r="R223" s="307"/>
      <c r="S223" s="25" t="b">
        <v>1</v>
      </c>
      <c r="T223" s="25" t="b">
        <v>1</v>
      </c>
      <c r="U223" s="25" t="b">
        <v>1</v>
      </c>
      <c r="V223" s="25">
        <f>COUNTIF(S$223:S223,TRUE)</f>
        <v>1</v>
      </c>
      <c r="W223" s="25">
        <f>COUNTIF(T$223:T223,TRUE)</f>
        <v>1</v>
      </c>
      <c r="X223" s="25">
        <f>COUNTIF(U$223:U223,TRUE)</f>
        <v>1</v>
      </c>
      <c r="Y223" s="312" t="str">
        <f>IFERROR(INDEX(B$223:B$229,MATCH($AB223,V$223:V$229,0),1),"")</f>
        <v>特別警報（警戒レベル５）</v>
      </c>
      <c r="Z223" s="293" t="str">
        <f>IFERROR(INDEX(AC$223:AC$229,MATCH($AB223,W$223:W$229,0),1),"")</f>
        <v>利用者の安全確保・体調管理(5分)</v>
      </c>
      <c r="AA223" s="312" t="str">
        <f>IFERROR(INDEX(J$223:J$229,MATCH($AB223,X$223:X$229,0),1),"")</f>
        <v>全職員</v>
      </c>
      <c r="AB223" s="25">
        <v>1</v>
      </c>
      <c r="AC223" s="6" t="str">
        <f t="shared" si="17"/>
        <v>利用者の安全確保・体調管理(5分)</v>
      </c>
      <c r="AD223" s="307"/>
      <c r="AE223" s="307"/>
    </row>
    <row r="224" spans="1:31" ht="15.95" customHeight="1" x14ac:dyDescent="0.15">
      <c r="A224" s="233"/>
      <c r="B224" s="325" t="s">
        <v>346</v>
      </c>
      <c r="C224" s="447"/>
      <c r="D224" s="448"/>
      <c r="E224" s="448"/>
      <c r="F224" s="448"/>
      <c r="G224" s="448"/>
      <c r="H224" s="448"/>
      <c r="I224" s="338"/>
      <c r="J224" s="327"/>
      <c r="K224" s="307"/>
      <c r="L224" s="307"/>
      <c r="M224" s="307"/>
      <c r="N224" s="307"/>
      <c r="O224" s="307"/>
      <c r="P224" s="307"/>
      <c r="Q224" s="307"/>
      <c r="R224" s="307"/>
      <c r="S224" s="6" t="b">
        <v>1</v>
      </c>
      <c r="T224" s="6" t="b">
        <v>0</v>
      </c>
      <c r="U224" s="6" t="b">
        <v>0</v>
      </c>
      <c r="V224" s="6">
        <f>COUNTIF(S$223:S224,TRUE)</f>
        <v>2</v>
      </c>
      <c r="W224" s="6">
        <f>COUNTIF(T$223:T224,TRUE)</f>
        <v>1</v>
      </c>
      <c r="X224" s="6">
        <f>COUNTIF(U$223:U224,TRUE)</f>
        <v>1</v>
      </c>
      <c r="Y224" s="312" t="str">
        <f t="shared" ref="Y224:Y229" si="23">IFERROR(INDEX(B$223:B$229,MATCH($AB224,V$223:V$229,0),1),"")</f>
        <v>記録的短時間大雨情報</v>
      </c>
      <c r="Z224" s="293" t="str">
        <f t="shared" ref="Z224:Z229" si="24">IFERROR(INDEX(AC$223:AC$229,MATCH($AB224,W$223:W$229,0),1),"")</f>
        <v/>
      </c>
      <c r="AA224" s="312" t="str">
        <f t="shared" ref="AA224:AA229" si="25">IFERROR(INDEX(J$223:J$229,MATCH($AB224,X$223:X$229,0),1),"")</f>
        <v/>
      </c>
      <c r="AB224" s="6">
        <f>AB223+1</f>
        <v>2</v>
      </c>
      <c r="AC224" s="6" t="str">
        <f t="shared" si="17"/>
        <v>(分)</v>
      </c>
    </row>
    <row r="225" spans="1:29" ht="15.95" customHeight="1" x14ac:dyDescent="0.15">
      <c r="A225" s="233"/>
      <c r="B225" s="326"/>
      <c r="C225" s="447"/>
      <c r="D225" s="448"/>
      <c r="E225" s="448"/>
      <c r="F225" s="448"/>
      <c r="G225" s="448"/>
      <c r="H225" s="448"/>
      <c r="I225" s="338"/>
      <c r="J225" s="327"/>
      <c r="K225" s="307"/>
      <c r="L225" s="307"/>
      <c r="M225" s="307"/>
      <c r="N225" s="307"/>
      <c r="O225" s="307"/>
      <c r="P225" s="307"/>
      <c r="Q225" s="307"/>
      <c r="R225" s="307"/>
      <c r="S225" s="6" t="b">
        <v>0</v>
      </c>
      <c r="T225" s="6" t="b">
        <v>0</v>
      </c>
      <c r="U225" s="6" t="b">
        <v>0</v>
      </c>
      <c r="V225" s="6">
        <f>COUNTIF(S$223:S225,TRUE)</f>
        <v>2</v>
      </c>
      <c r="W225" s="6">
        <f>COUNTIF(T$223:T225,TRUE)</f>
        <v>1</v>
      </c>
      <c r="X225" s="6">
        <f>COUNTIF(U$223:U225,TRUE)</f>
        <v>1</v>
      </c>
      <c r="Y225" s="312" t="str">
        <f t="shared" si="23"/>
        <v/>
      </c>
      <c r="Z225" s="293" t="str">
        <f t="shared" si="24"/>
        <v/>
      </c>
      <c r="AA225" s="312" t="str">
        <f t="shared" si="25"/>
        <v/>
      </c>
      <c r="AB225" s="6">
        <f t="shared" ref="AB225:AB229" si="26">AB224+1</f>
        <v>3</v>
      </c>
      <c r="AC225" s="6" t="str">
        <f t="shared" si="17"/>
        <v>(分)</v>
      </c>
    </row>
    <row r="226" spans="1:29" ht="15.95" customHeight="1" x14ac:dyDescent="0.15">
      <c r="A226" s="233"/>
      <c r="B226" s="326"/>
      <c r="C226" s="447"/>
      <c r="D226" s="448"/>
      <c r="E226" s="448"/>
      <c r="F226" s="448"/>
      <c r="G226" s="448"/>
      <c r="H226" s="448"/>
      <c r="I226" s="338"/>
      <c r="J226" s="327"/>
      <c r="K226" s="307"/>
      <c r="L226" s="307"/>
      <c r="M226" s="307"/>
      <c r="N226" s="307"/>
      <c r="O226" s="307"/>
      <c r="P226" s="307"/>
      <c r="Q226" s="307"/>
      <c r="R226" s="307"/>
      <c r="S226" s="6" t="b">
        <v>0</v>
      </c>
      <c r="T226" s="6" t="b">
        <v>0</v>
      </c>
      <c r="U226" s="6" t="b">
        <v>0</v>
      </c>
      <c r="V226" s="6">
        <f>COUNTIF(S$223:S226,TRUE)</f>
        <v>2</v>
      </c>
      <c r="W226" s="6">
        <f>COUNTIF(T$223:T226,TRUE)</f>
        <v>1</v>
      </c>
      <c r="X226" s="6">
        <f>COUNTIF(U$223:U226,TRUE)</f>
        <v>1</v>
      </c>
      <c r="Y226" s="312" t="str">
        <f t="shared" si="23"/>
        <v/>
      </c>
      <c r="Z226" s="293" t="str">
        <f t="shared" si="24"/>
        <v/>
      </c>
      <c r="AA226" s="312" t="str">
        <f t="shared" si="25"/>
        <v/>
      </c>
      <c r="AB226" s="6">
        <f t="shared" si="26"/>
        <v>4</v>
      </c>
      <c r="AC226" s="6" t="str">
        <f t="shared" si="17"/>
        <v>(分)</v>
      </c>
    </row>
    <row r="227" spans="1:29" ht="15.95" customHeight="1" x14ac:dyDescent="0.15">
      <c r="A227" s="233"/>
      <c r="B227" s="326"/>
      <c r="C227" s="447"/>
      <c r="D227" s="448"/>
      <c r="E227" s="448"/>
      <c r="F227" s="448"/>
      <c r="G227" s="448"/>
      <c r="H227" s="448"/>
      <c r="I227" s="338"/>
      <c r="J227" s="327"/>
      <c r="K227" s="307"/>
      <c r="L227" s="307"/>
      <c r="M227" s="307"/>
      <c r="N227" s="307"/>
      <c r="O227" s="307"/>
      <c r="P227" s="307"/>
      <c r="Q227" s="307"/>
      <c r="R227" s="307"/>
      <c r="S227" s="6" t="b">
        <v>0</v>
      </c>
      <c r="T227" s="6" t="b">
        <v>0</v>
      </c>
      <c r="U227" s="6" t="b">
        <v>0</v>
      </c>
      <c r="V227" s="6">
        <f>COUNTIF(S$223:S227,TRUE)</f>
        <v>2</v>
      </c>
      <c r="W227" s="6">
        <f>COUNTIF(T$223:T227,TRUE)</f>
        <v>1</v>
      </c>
      <c r="X227" s="6">
        <f>COUNTIF(U$223:U227,TRUE)</f>
        <v>1</v>
      </c>
      <c r="Y227" s="312" t="str">
        <f t="shared" si="23"/>
        <v/>
      </c>
      <c r="Z227" s="293" t="str">
        <f t="shared" si="24"/>
        <v/>
      </c>
      <c r="AA227" s="312" t="str">
        <f t="shared" si="25"/>
        <v/>
      </c>
      <c r="AB227" s="6">
        <f t="shared" si="26"/>
        <v>5</v>
      </c>
      <c r="AC227" s="6" t="str">
        <f t="shared" si="17"/>
        <v>(分)</v>
      </c>
    </row>
    <row r="228" spans="1:29" ht="15.95" customHeight="1" x14ac:dyDescent="0.15">
      <c r="A228" s="233"/>
      <c r="B228" s="326"/>
      <c r="C228" s="447"/>
      <c r="D228" s="448"/>
      <c r="E228" s="448"/>
      <c r="F228" s="448"/>
      <c r="G228" s="448"/>
      <c r="H228" s="448"/>
      <c r="I228" s="338"/>
      <c r="J228" s="327"/>
      <c r="K228" s="307"/>
      <c r="L228" s="307"/>
      <c r="M228" s="307"/>
      <c r="N228" s="307"/>
      <c r="O228" s="307"/>
      <c r="P228" s="307"/>
      <c r="Q228" s="307"/>
      <c r="R228" s="307"/>
      <c r="S228" s="6" t="b">
        <v>0</v>
      </c>
      <c r="T228" s="6" t="b">
        <v>0</v>
      </c>
      <c r="U228" s="6" t="b">
        <v>0</v>
      </c>
      <c r="V228" s="6">
        <f>COUNTIF(S$223:S228,TRUE)</f>
        <v>2</v>
      </c>
      <c r="W228" s="6">
        <f>COUNTIF(T$223:T228,TRUE)</f>
        <v>1</v>
      </c>
      <c r="X228" s="6">
        <f>COUNTIF(U$223:U228,TRUE)</f>
        <v>1</v>
      </c>
      <c r="Y228" s="312" t="str">
        <f t="shared" si="23"/>
        <v/>
      </c>
      <c r="Z228" s="293" t="str">
        <f t="shared" si="24"/>
        <v/>
      </c>
      <c r="AA228" s="312" t="str">
        <f t="shared" si="25"/>
        <v/>
      </c>
      <c r="AB228" s="6">
        <f t="shared" si="26"/>
        <v>6</v>
      </c>
      <c r="AC228" s="6" t="str">
        <f t="shared" si="17"/>
        <v>(分)</v>
      </c>
    </row>
    <row r="229" spans="1:29" ht="15.95" customHeight="1" thickBot="1" x14ac:dyDescent="0.2">
      <c r="A229" s="233"/>
      <c r="B229" s="328"/>
      <c r="C229" s="449"/>
      <c r="D229" s="450"/>
      <c r="E229" s="450"/>
      <c r="F229" s="450"/>
      <c r="G229" s="450"/>
      <c r="H229" s="450"/>
      <c r="I229" s="362"/>
      <c r="J229" s="329"/>
      <c r="K229" s="307"/>
      <c r="L229" s="307"/>
      <c r="M229" s="307"/>
      <c r="N229" s="307"/>
      <c r="O229" s="307"/>
      <c r="P229" s="307"/>
      <c r="Q229" s="307"/>
      <c r="R229" s="307"/>
      <c r="S229" s="6" t="b">
        <v>0</v>
      </c>
      <c r="T229" s="6" t="b">
        <v>0</v>
      </c>
      <c r="U229" s="6" t="b">
        <v>0</v>
      </c>
      <c r="V229" s="6">
        <f>COUNTIF(S$223:S229,TRUE)</f>
        <v>2</v>
      </c>
      <c r="W229" s="6">
        <f>COUNTIF(T$223:T229,TRUE)</f>
        <v>1</v>
      </c>
      <c r="X229" s="6">
        <f>COUNTIF(U$223:U229,TRUE)</f>
        <v>1</v>
      </c>
      <c r="Y229" s="312" t="str">
        <f t="shared" si="23"/>
        <v/>
      </c>
      <c r="Z229" s="293" t="str">
        <f t="shared" si="24"/>
        <v/>
      </c>
      <c r="AA229" s="312" t="str">
        <f t="shared" si="25"/>
        <v/>
      </c>
      <c r="AB229" s="6">
        <f t="shared" si="26"/>
        <v>7</v>
      </c>
      <c r="AC229" s="6" t="str">
        <f t="shared" si="17"/>
        <v>(分)</v>
      </c>
    </row>
    <row r="230" spans="1:29" x14ac:dyDescent="0.15">
      <c r="A230" s="234"/>
      <c r="B230" s="235"/>
      <c r="C230" s="235"/>
      <c r="D230" s="235"/>
      <c r="E230" s="235"/>
      <c r="F230" s="235"/>
      <c r="G230" s="235"/>
      <c r="H230" s="235"/>
      <c r="I230" s="235"/>
      <c r="J230" s="252"/>
    </row>
    <row r="231" spans="1:29" ht="17.25" customHeight="1" x14ac:dyDescent="0.15">
      <c r="A231" s="409" t="s">
        <v>288</v>
      </c>
      <c r="B231" s="410"/>
      <c r="C231" s="410"/>
      <c r="D231" s="410"/>
      <c r="E231" s="410"/>
      <c r="F231" s="410"/>
      <c r="G231" s="410"/>
      <c r="H231" s="410"/>
      <c r="I231" s="410"/>
      <c r="J231" s="411"/>
      <c r="L231" s="182"/>
      <c r="M231" s="182"/>
      <c r="N231" s="182"/>
      <c r="O231" s="182"/>
      <c r="P231" s="182"/>
    </row>
    <row r="232" spans="1:29" ht="7.5" customHeight="1" x14ac:dyDescent="0.15">
      <c r="A232" s="35"/>
      <c r="B232" s="48"/>
      <c r="C232" s="36"/>
      <c r="D232" s="36"/>
      <c r="E232" s="36"/>
      <c r="F232" s="36"/>
      <c r="G232" s="36"/>
      <c r="H232" s="36"/>
      <c r="I232" s="36"/>
      <c r="J232" s="108"/>
    </row>
    <row r="233" spans="1:29" ht="17.25" customHeight="1" x14ac:dyDescent="0.15">
      <c r="A233" s="438" t="s">
        <v>111</v>
      </c>
      <c r="B233" s="439"/>
      <c r="C233" s="120"/>
      <c r="D233" s="120"/>
      <c r="E233" s="120"/>
      <c r="F233" s="120"/>
      <c r="G233" s="120"/>
      <c r="H233" s="120"/>
      <c r="I233" s="120"/>
      <c r="J233" s="119"/>
      <c r="L233" s="463" t="s">
        <v>109</v>
      </c>
      <c r="M233" s="463"/>
      <c r="N233" s="463"/>
      <c r="O233" s="463"/>
      <c r="P233" s="463"/>
    </row>
    <row r="234" spans="1:29" ht="7.5" customHeight="1" thickBot="1" x14ac:dyDescent="0.2">
      <c r="A234" s="35"/>
      <c r="B234" s="48"/>
      <c r="C234" s="101"/>
      <c r="D234" s="101"/>
      <c r="E234" s="101"/>
      <c r="I234" s="99"/>
      <c r="J234" s="108"/>
      <c r="L234" s="463"/>
      <c r="M234" s="463"/>
      <c r="N234" s="463"/>
      <c r="O234" s="463"/>
      <c r="P234" s="463"/>
    </row>
    <row r="235" spans="1:29" ht="17.25" customHeight="1" thickBot="1" x14ac:dyDescent="0.2">
      <c r="A235" s="35"/>
      <c r="B235" s="101" t="s">
        <v>154</v>
      </c>
      <c r="C235" s="128" t="s">
        <v>153</v>
      </c>
      <c r="E235" s="101"/>
      <c r="F235" s="99" t="s">
        <v>96</v>
      </c>
      <c r="G235" s="483">
        <v>3</v>
      </c>
      <c r="H235" s="484"/>
      <c r="I235" s="6" t="s">
        <v>95</v>
      </c>
      <c r="J235" s="108" t="s">
        <v>351</v>
      </c>
      <c r="L235" s="463"/>
      <c r="M235" s="463"/>
      <c r="N235" s="463"/>
      <c r="O235" s="463"/>
      <c r="P235" s="463"/>
    </row>
    <row r="236" spans="1:29" ht="7.5" customHeight="1" thickBot="1" x14ac:dyDescent="0.2">
      <c r="A236" s="35"/>
      <c r="B236" s="48"/>
      <c r="C236" s="47"/>
      <c r="D236" s="47"/>
      <c r="E236" s="47"/>
      <c r="G236" s="47"/>
      <c r="I236" s="100"/>
      <c r="J236" s="117"/>
      <c r="L236" s="463"/>
      <c r="M236" s="463"/>
      <c r="N236" s="463"/>
      <c r="O236" s="463"/>
      <c r="P236" s="463"/>
    </row>
    <row r="237" spans="1:29" ht="17.25" customHeight="1" thickBot="1" x14ac:dyDescent="0.2">
      <c r="A237" s="35"/>
      <c r="B237" s="101" t="s">
        <v>155</v>
      </c>
      <c r="C237" s="128" t="s">
        <v>153</v>
      </c>
      <c r="E237" s="101"/>
      <c r="F237" s="99" t="s">
        <v>96</v>
      </c>
      <c r="G237" s="483">
        <v>5</v>
      </c>
      <c r="H237" s="484"/>
      <c r="I237" s="6" t="s">
        <v>129</v>
      </c>
      <c r="J237" s="108" t="s">
        <v>352</v>
      </c>
      <c r="L237" s="463"/>
      <c r="M237" s="463"/>
      <c r="N237" s="463"/>
      <c r="O237" s="463"/>
      <c r="P237" s="463"/>
    </row>
    <row r="238" spans="1:29" ht="7.5" customHeight="1" thickBot="1" x14ac:dyDescent="0.2">
      <c r="A238" s="35"/>
      <c r="B238" s="48"/>
      <c r="C238" s="47"/>
      <c r="D238" s="47"/>
      <c r="E238" s="47"/>
      <c r="G238" s="47"/>
      <c r="I238" s="100"/>
      <c r="J238" s="117"/>
      <c r="L238" s="463"/>
      <c r="M238" s="463"/>
      <c r="N238" s="463"/>
      <c r="O238" s="463"/>
      <c r="P238" s="463"/>
    </row>
    <row r="239" spans="1:29" ht="17.25" customHeight="1" thickBot="1" x14ac:dyDescent="0.2">
      <c r="A239" s="35"/>
      <c r="B239" s="101" t="s">
        <v>156</v>
      </c>
      <c r="C239" s="128" t="s">
        <v>153</v>
      </c>
      <c r="E239" s="101"/>
      <c r="F239" s="99" t="s">
        <v>96</v>
      </c>
      <c r="G239" s="483">
        <v>2</v>
      </c>
      <c r="H239" s="484"/>
      <c r="I239" s="6" t="s">
        <v>95</v>
      </c>
      <c r="J239" s="108" t="s">
        <v>351</v>
      </c>
      <c r="L239" s="463"/>
      <c r="M239" s="463"/>
      <c r="N239" s="463"/>
      <c r="O239" s="463"/>
      <c r="P239" s="463"/>
    </row>
    <row r="240" spans="1:29" ht="7.5" customHeight="1" thickBot="1" x14ac:dyDescent="0.2">
      <c r="A240" s="35"/>
      <c r="B240" s="48"/>
      <c r="C240" s="47"/>
      <c r="D240" s="47"/>
      <c r="E240" s="47"/>
      <c r="G240" s="47"/>
      <c r="H240" s="47"/>
      <c r="I240" s="47"/>
      <c r="J240" s="117"/>
      <c r="L240" s="463"/>
      <c r="M240" s="463"/>
      <c r="N240" s="463"/>
      <c r="O240" s="463"/>
      <c r="P240" s="463"/>
    </row>
    <row r="241" spans="1:16" ht="17.25" customHeight="1" thickBot="1" x14ac:dyDescent="0.2">
      <c r="A241" s="35"/>
      <c r="B241" s="101" t="s">
        <v>157</v>
      </c>
      <c r="C241" s="128" t="s">
        <v>153</v>
      </c>
      <c r="E241" s="101"/>
      <c r="F241" s="99" t="s">
        <v>96</v>
      </c>
      <c r="G241" s="483">
        <v>1</v>
      </c>
      <c r="H241" s="484"/>
      <c r="I241" s="6" t="s">
        <v>95</v>
      </c>
      <c r="J241" s="108" t="s">
        <v>351</v>
      </c>
      <c r="L241" s="463"/>
      <c r="M241" s="463"/>
      <c r="N241" s="463"/>
      <c r="O241" s="463"/>
      <c r="P241" s="463"/>
    </row>
    <row r="242" spans="1:16" ht="7.5" customHeight="1" thickBot="1" x14ac:dyDescent="0.2">
      <c r="A242" s="35"/>
      <c r="B242" s="48"/>
      <c r="C242" s="47"/>
      <c r="D242" s="47"/>
      <c r="E242" s="47"/>
      <c r="G242" s="47"/>
      <c r="H242" s="47"/>
      <c r="I242" s="47"/>
      <c r="J242" s="117"/>
    </row>
    <row r="243" spans="1:16" ht="17.25" customHeight="1" thickBot="1" x14ac:dyDescent="0.2">
      <c r="A243" s="35"/>
      <c r="B243" s="101" t="s">
        <v>158</v>
      </c>
      <c r="C243" s="128" t="s">
        <v>153</v>
      </c>
      <c r="E243" s="101"/>
      <c r="F243" s="99" t="s">
        <v>96</v>
      </c>
      <c r="G243" s="483">
        <v>5</v>
      </c>
      <c r="H243" s="484"/>
      <c r="I243" s="6" t="s">
        <v>95</v>
      </c>
      <c r="J243" s="108" t="s">
        <v>351</v>
      </c>
    </row>
    <row r="244" spans="1:16" ht="7.5" customHeight="1" thickBot="1" x14ac:dyDescent="0.2">
      <c r="A244" s="35"/>
      <c r="B244" s="48"/>
      <c r="C244" s="47"/>
      <c r="D244" s="47"/>
      <c r="E244" s="47"/>
      <c r="G244" s="47"/>
      <c r="H244" s="47"/>
      <c r="I244" s="47"/>
      <c r="J244" s="117"/>
    </row>
    <row r="245" spans="1:16" ht="17.25" customHeight="1" thickBot="1" x14ac:dyDescent="0.2">
      <c r="A245" s="35"/>
      <c r="B245" s="101" t="s">
        <v>159</v>
      </c>
      <c r="C245" s="128" t="s">
        <v>153</v>
      </c>
      <c r="E245" s="101"/>
      <c r="F245" s="99" t="s">
        <v>96</v>
      </c>
      <c r="G245" s="483">
        <v>3</v>
      </c>
      <c r="H245" s="484"/>
      <c r="I245" s="6" t="s">
        <v>98</v>
      </c>
      <c r="J245" s="108" t="s">
        <v>353</v>
      </c>
    </row>
    <row r="246" spans="1:16" ht="7.5" customHeight="1" thickBot="1" x14ac:dyDescent="0.2">
      <c r="A246" s="35"/>
      <c r="B246" s="48"/>
      <c r="C246" s="47"/>
      <c r="D246" s="47"/>
      <c r="E246" s="47"/>
      <c r="G246" s="47"/>
      <c r="H246" s="47"/>
      <c r="I246" s="47"/>
      <c r="J246" s="117"/>
    </row>
    <row r="247" spans="1:16" ht="17.25" customHeight="1" thickBot="1" x14ac:dyDescent="0.2">
      <c r="A247" s="35"/>
      <c r="B247" s="101" t="s">
        <v>160</v>
      </c>
      <c r="C247" s="128" t="s">
        <v>153</v>
      </c>
      <c r="E247" s="101"/>
      <c r="F247" s="99" t="s">
        <v>96</v>
      </c>
      <c r="G247" s="483">
        <v>20</v>
      </c>
      <c r="H247" s="484"/>
      <c r="I247" s="6" t="s">
        <v>98</v>
      </c>
      <c r="J247" s="108" t="s">
        <v>353</v>
      </c>
    </row>
    <row r="248" spans="1:16" ht="7.5" customHeight="1" thickBot="1" x14ac:dyDescent="0.2">
      <c r="A248" s="35"/>
      <c r="B248" s="48"/>
      <c r="C248" s="47"/>
      <c r="D248" s="47"/>
      <c r="E248" s="47"/>
      <c r="F248" s="47"/>
      <c r="G248" s="47"/>
      <c r="H248" s="47"/>
      <c r="I248" s="47"/>
      <c r="J248" s="117"/>
    </row>
    <row r="249" spans="1:16" ht="17.25" customHeight="1" x14ac:dyDescent="0.15">
      <c r="A249" s="35"/>
      <c r="B249" s="37" t="s">
        <v>161</v>
      </c>
      <c r="C249" s="482"/>
      <c r="D249" s="477"/>
      <c r="E249" s="477"/>
      <c r="F249" s="477"/>
      <c r="G249" s="477"/>
      <c r="H249" s="477"/>
      <c r="I249" s="478"/>
      <c r="J249" s="117"/>
    </row>
    <row r="250" spans="1:16" ht="17.25" customHeight="1" thickBot="1" x14ac:dyDescent="0.2">
      <c r="A250" s="35"/>
      <c r="B250" s="37"/>
      <c r="C250" s="479"/>
      <c r="D250" s="480"/>
      <c r="E250" s="480"/>
      <c r="F250" s="480"/>
      <c r="G250" s="480"/>
      <c r="H250" s="480"/>
      <c r="I250" s="481"/>
      <c r="J250" s="117"/>
    </row>
    <row r="251" spans="1:16" ht="7.5" customHeight="1" x14ac:dyDescent="0.15">
      <c r="A251" s="35"/>
      <c r="B251" s="48"/>
      <c r="C251" s="37"/>
      <c r="D251" s="37"/>
      <c r="E251" s="47"/>
      <c r="F251" s="47"/>
      <c r="G251" s="47"/>
      <c r="H251" s="47"/>
      <c r="I251" s="47"/>
      <c r="J251" s="117"/>
    </row>
    <row r="252" spans="1:16" ht="17.25" customHeight="1" x14ac:dyDescent="0.15">
      <c r="A252" s="438" t="s">
        <v>112</v>
      </c>
      <c r="B252" s="439"/>
      <c r="C252" s="118"/>
      <c r="D252" s="118"/>
      <c r="E252" s="122"/>
      <c r="F252" s="122"/>
      <c r="G252" s="122"/>
      <c r="H252" s="122"/>
      <c r="I252" s="122"/>
      <c r="J252" s="123"/>
    </row>
    <row r="253" spans="1:16" ht="7.5" customHeight="1" thickBot="1" x14ac:dyDescent="0.2">
      <c r="A253" s="35"/>
      <c r="B253" s="48"/>
      <c r="C253" s="37"/>
      <c r="D253" s="37"/>
      <c r="E253" s="47"/>
      <c r="F253" s="47"/>
      <c r="G253" s="47"/>
      <c r="H253" s="47"/>
      <c r="I253" s="47"/>
      <c r="J253" s="117"/>
    </row>
    <row r="254" spans="1:16" ht="17.25" customHeight="1" thickBot="1" x14ac:dyDescent="0.2">
      <c r="A254" s="35"/>
      <c r="B254" s="101" t="s">
        <v>162</v>
      </c>
      <c r="C254" s="128" t="s">
        <v>153</v>
      </c>
      <c r="D254" s="37"/>
      <c r="E254" s="47"/>
      <c r="F254" s="47"/>
      <c r="G254" s="47"/>
      <c r="H254" s="47"/>
      <c r="I254" s="47"/>
      <c r="J254" s="117" t="s">
        <v>106</v>
      </c>
    </row>
    <row r="255" spans="1:16" ht="7.5" customHeight="1" thickBot="1" x14ac:dyDescent="0.2">
      <c r="A255" s="35"/>
      <c r="B255" s="47"/>
      <c r="D255" s="37"/>
      <c r="E255" s="47"/>
      <c r="F255" s="47"/>
      <c r="G255" s="47"/>
      <c r="H255" s="47"/>
      <c r="I255" s="47"/>
      <c r="J255" s="117"/>
    </row>
    <row r="256" spans="1:16" ht="17.25" customHeight="1" thickBot="1" x14ac:dyDescent="0.2">
      <c r="A256" s="35"/>
      <c r="B256" s="101" t="s">
        <v>424</v>
      </c>
      <c r="C256" s="128" t="s">
        <v>153</v>
      </c>
      <c r="D256" s="37"/>
      <c r="E256" s="47"/>
      <c r="F256" s="47"/>
      <c r="G256" s="47"/>
      <c r="H256" s="47"/>
      <c r="I256" s="47"/>
      <c r="J256" s="117" t="s">
        <v>106</v>
      </c>
    </row>
    <row r="257" spans="1:10" ht="7.5" customHeight="1" thickBot="1" x14ac:dyDescent="0.2">
      <c r="A257" s="35"/>
      <c r="B257" s="47"/>
      <c r="D257" s="47"/>
      <c r="E257" s="47"/>
      <c r="G257" s="47"/>
      <c r="I257" s="100"/>
      <c r="J257" s="117"/>
    </row>
    <row r="258" spans="1:10" ht="17.25" customHeight="1" thickBot="1" x14ac:dyDescent="0.2">
      <c r="A258" s="35"/>
      <c r="B258" s="101" t="s">
        <v>163</v>
      </c>
      <c r="C258" s="128" t="s">
        <v>97</v>
      </c>
      <c r="E258" s="101"/>
      <c r="F258" s="99" t="s">
        <v>96</v>
      </c>
      <c r="G258" s="483"/>
      <c r="H258" s="484"/>
      <c r="I258" s="6" t="s">
        <v>100</v>
      </c>
      <c r="J258" s="108" t="s">
        <v>354</v>
      </c>
    </row>
    <row r="259" spans="1:10" ht="7.5" customHeight="1" thickBot="1" x14ac:dyDescent="0.2">
      <c r="A259" s="35"/>
      <c r="B259" s="47"/>
      <c r="D259" s="47"/>
      <c r="E259" s="47"/>
      <c r="F259" s="47"/>
      <c r="G259" s="47"/>
      <c r="H259" s="47"/>
      <c r="I259" s="47"/>
      <c r="J259" s="117"/>
    </row>
    <row r="260" spans="1:10" ht="17.25" customHeight="1" thickBot="1" x14ac:dyDescent="0.2">
      <c r="A260" s="35"/>
      <c r="B260" s="101" t="s">
        <v>158</v>
      </c>
      <c r="C260" s="128" t="s">
        <v>153</v>
      </c>
      <c r="E260" s="101"/>
      <c r="F260" s="99" t="s">
        <v>96</v>
      </c>
      <c r="G260" s="483">
        <v>5</v>
      </c>
      <c r="H260" s="484"/>
      <c r="I260" s="6" t="s">
        <v>95</v>
      </c>
      <c r="J260" s="108" t="s">
        <v>351</v>
      </c>
    </row>
    <row r="261" spans="1:10" ht="7.5" customHeight="1" thickBot="1" x14ac:dyDescent="0.2">
      <c r="A261" s="35"/>
      <c r="B261" s="47"/>
      <c r="D261" s="47"/>
      <c r="E261" s="47"/>
      <c r="F261" s="47"/>
      <c r="G261" s="47"/>
      <c r="H261" s="47"/>
      <c r="I261" s="47"/>
      <c r="J261" s="117"/>
    </row>
    <row r="262" spans="1:10" ht="17.25" customHeight="1" thickBot="1" x14ac:dyDescent="0.2">
      <c r="A262" s="35"/>
      <c r="B262" s="101" t="s">
        <v>159</v>
      </c>
      <c r="C262" s="128" t="s">
        <v>153</v>
      </c>
      <c r="E262" s="101"/>
      <c r="F262" s="99" t="s">
        <v>96</v>
      </c>
      <c r="G262" s="483">
        <v>3</v>
      </c>
      <c r="H262" s="484"/>
      <c r="I262" s="6" t="s">
        <v>98</v>
      </c>
      <c r="J262" s="108" t="s">
        <v>353</v>
      </c>
    </row>
    <row r="263" spans="1:10" ht="7.5" customHeight="1" thickBot="1" x14ac:dyDescent="0.2">
      <c r="A263" s="35"/>
      <c r="B263" s="47"/>
      <c r="D263" s="47"/>
      <c r="E263" s="47"/>
      <c r="F263" s="47"/>
      <c r="G263" s="47"/>
      <c r="H263" s="47"/>
      <c r="I263" s="47"/>
      <c r="J263" s="117"/>
    </row>
    <row r="264" spans="1:10" ht="17.25" customHeight="1" thickBot="1" x14ac:dyDescent="0.2">
      <c r="A264" s="35"/>
      <c r="B264" s="101" t="s">
        <v>164</v>
      </c>
      <c r="C264" s="128" t="s">
        <v>153</v>
      </c>
      <c r="E264" s="101"/>
      <c r="F264" s="99" t="s">
        <v>96</v>
      </c>
      <c r="G264" s="483">
        <v>1</v>
      </c>
      <c r="H264" s="484"/>
      <c r="I264" s="6" t="s">
        <v>95</v>
      </c>
      <c r="J264" s="108" t="s">
        <v>351</v>
      </c>
    </row>
    <row r="265" spans="1:10" ht="7.5" customHeight="1" thickBot="1" x14ac:dyDescent="0.2">
      <c r="A265" s="35"/>
      <c r="B265" s="47"/>
      <c r="D265" s="47"/>
      <c r="E265" s="47"/>
      <c r="F265" s="47"/>
      <c r="G265" s="47"/>
      <c r="H265" s="47"/>
      <c r="I265" s="47"/>
      <c r="J265" s="117"/>
    </row>
    <row r="266" spans="1:10" ht="17.25" customHeight="1" thickBot="1" x14ac:dyDescent="0.2">
      <c r="A266" s="35"/>
      <c r="B266" s="101" t="s">
        <v>165</v>
      </c>
      <c r="C266" s="128" t="s">
        <v>153</v>
      </c>
      <c r="E266" s="101"/>
      <c r="F266" s="99" t="s">
        <v>96</v>
      </c>
      <c r="G266" s="483">
        <v>5</v>
      </c>
      <c r="H266" s="484"/>
      <c r="I266" s="6" t="s">
        <v>95</v>
      </c>
      <c r="J266" s="108" t="s">
        <v>351</v>
      </c>
    </row>
    <row r="267" spans="1:10" ht="7.5" customHeight="1" thickBot="1" x14ac:dyDescent="0.2">
      <c r="A267" s="35"/>
      <c r="B267" s="47"/>
      <c r="D267" s="47"/>
      <c r="E267" s="47"/>
      <c r="F267" s="47"/>
      <c r="G267" s="47"/>
      <c r="H267" s="47"/>
      <c r="I267" s="47"/>
      <c r="J267" s="117"/>
    </row>
    <row r="268" spans="1:10" ht="17.25" customHeight="1" thickBot="1" x14ac:dyDescent="0.2">
      <c r="A268" s="35"/>
      <c r="B268" s="101" t="s">
        <v>160</v>
      </c>
      <c r="C268" s="128" t="s">
        <v>153</v>
      </c>
      <c r="E268" s="101"/>
      <c r="F268" s="99" t="s">
        <v>96</v>
      </c>
      <c r="G268" s="483">
        <v>20</v>
      </c>
      <c r="H268" s="484"/>
      <c r="I268" s="6" t="s">
        <v>98</v>
      </c>
      <c r="J268" s="108" t="s">
        <v>353</v>
      </c>
    </row>
    <row r="269" spans="1:10" ht="7.5" customHeight="1" thickBot="1" x14ac:dyDescent="0.2">
      <c r="A269" s="35"/>
      <c r="B269" s="47"/>
      <c r="D269" s="47"/>
      <c r="E269" s="47"/>
      <c r="F269" s="47"/>
      <c r="G269" s="47"/>
      <c r="H269" s="47"/>
      <c r="I269" s="47"/>
      <c r="J269" s="117"/>
    </row>
    <row r="270" spans="1:10" ht="17.25" customHeight="1" thickBot="1" x14ac:dyDescent="0.2">
      <c r="A270" s="35"/>
      <c r="B270" s="101" t="s">
        <v>166</v>
      </c>
      <c r="C270" s="128" t="s">
        <v>97</v>
      </c>
      <c r="E270" s="101"/>
      <c r="F270" s="99" t="s">
        <v>96</v>
      </c>
      <c r="G270" s="483"/>
      <c r="H270" s="484"/>
      <c r="I270" s="6" t="s">
        <v>99</v>
      </c>
      <c r="J270" s="108" t="s">
        <v>355</v>
      </c>
    </row>
    <row r="271" spans="1:10" ht="7.5" customHeight="1" thickBot="1" x14ac:dyDescent="0.2">
      <c r="A271" s="35"/>
      <c r="B271" s="47"/>
      <c r="D271" s="47"/>
      <c r="E271" s="47"/>
      <c r="F271" s="47"/>
      <c r="G271" s="47"/>
      <c r="H271" s="47"/>
      <c r="I271" s="47"/>
      <c r="J271" s="117"/>
    </row>
    <row r="272" spans="1:10" ht="17.25" customHeight="1" thickBot="1" x14ac:dyDescent="0.2">
      <c r="A272" s="35"/>
      <c r="B272" s="101" t="s">
        <v>167</v>
      </c>
      <c r="C272" s="128" t="s">
        <v>97</v>
      </c>
      <c r="E272" s="101"/>
      <c r="F272" s="99" t="s">
        <v>96</v>
      </c>
      <c r="G272" s="483"/>
      <c r="H272" s="484"/>
      <c r="I272" s="6" t="s">
        <v>98</v>
      </c>
      <c r="J272" s="108" t="s">
        <v>353</v>
      </c>
    </row>
    <row r="273" spans="1:10" ht="7.5" customHeight="1" thickBot="1" x14ac:dyDescent="0.2">
      <c r="A273" s="35"/>
      <c r="B273" s="47"/>
      <c r="D273" s="47"/>
      <c r="E273" s="47"/>
      <c r="F273" s="47"/>
      <c r="G273" s="47"/>
      <c r="H273" s="47"/>
      <c r="I273" s="47"/>
      <c r="J273" s="117"/>
    </row>
    <row r="274" spans="1:10" ht="17.25" customHeight="1" x14ac:dyDescent="0.15">
      <c r="A274" s="35"/>
      <c r="B274" s="37" t="s">
        <v>161</v>
      </c>
      <c r="C274" s="476"/>
      <c r="D274" s="477"/>
      <c r="E274" s="477"/>
      <c r="F274" s="477"/>
      <c r="G274" s="477"/>
      <c r="H274" s="477"/>
      <c r="I274" s="478"/>
      <c r="J274" s="117"/>
    </row>
    <row r="275" spans="1:10" ht="17.25" customHeight="1" thickBot="1" x14ac:dyDescent="0.2">
      <c r="A275" s="35"/>
      <c r="B275" s="37"/>
      <c r="C275" s="479"/>
      <c r="D275" s="480"/>
      <c r="E275" s="480"/>
      <c r="F275" s="480"/>
      <c r="G275" s="480"/>
      <c r="H275" s="480"/>
      <c r="I275" s="481"/>
      <c r="J275" s="117"/>
    </row>
    <row r="276" spans="1:10" ht="7.5" customHeight="1" x14ac:dyDescent="0.15">
      <c r="A276" s="35"/>
      <c r="B276" s="48"/>
      <c r="C276" s="37"/>
      <c r="D276" s="37"/>
      <c r="E276" s="47"/>
      <c r="F276" s="47"/>
      <c r="G276" s="47"/>
      <c r="H276" s="47"/>
      <c r="I276" s="47"/>
      <c r="J276" s="117"/>
    </row>
    <row r="277" spans="1:10" ht="17.25" customHeight="1" x14ac:dyDescent="0.15">
      <c r="A277" s="438" t="s">
        <v>113</v>
      </c>
      <c r="B277" s="439"/>
      <c r="C277" s="120"/>
      <c r="D277" s="120"/>
      <c r="E277" s="120"/>
      <c r="F277" s="120"/>
      <c r="G277" s="120"/>
      <c r="H277" s="120"/>
      <c r="I277" s="120"/>
      <c r="J277" s="123"/>
    </row>
    <row r="278" spans="1:10" ht="7.5" customHeight="1" thickBot="1" x14ac:dyDescent="0.2">
      <c r="A278" s="35"/>
      <c r="B278" s="48"/>
      <c r="C278" s="101"/>
      <c r="D278" s="101"/>
      <c r="E278" s="101"/>
      <c r="I278" s="99"/>
      <c r="J278" s="117"/>
    </row>
    <row r="279" spans="1:10" ht="17.25" customHeight="1" thickBot="1" x14ac:dyDescent="0.2">
      <c r="A279" s="35"/>
      <c r="B279" s="101" t="s">
        <v>243</v>
      </c>
      <c r="C279" s="128" t="s">
        <v>153</v>
      </c>
      <c r="E279" s="101"/>
      <c r="F279" s="99" t="s">
        <v>96</v>
      </c>
      <c r="G279" s="483">
        <v>6</v>
      </c>
      <c r="H279" s="484"/>
      <c r="I279" s="6" t="s">
        <v>101</v>
      </c>
      <c r="J279" s="108" t="s">
        <v>356</v>
      </c>
    </row>
    <row r="280" spans="1:10" ht="7.5" customHeight="1" thickBot="1" x14ac:dyDescent="0.2">
      <c r="A280" s="35"/>
      <c r="B280" s="47"/>
      <c r="D280" s="47"/>
      <c r="E280" s="47"/>
      <c r="G280" s="47"/>
      <c r="I280" s="100"/>
      <c r="J280" s="117"/>
    </row>
    <row r="281" spans="1:10" ht="17.25" customHeight="1" thickBot="1" x14ac:dyDescent="0.2">
      <c r="A281" s="35"/>
      <c r="B281" s="101" t="s">
        <v>244</v>
      </c>
      <c r="C281" s="128" t="s">
        <v>153</v>
      </c>
      <c r="E281" s="101"/>
      <c r="F281" s="99" t="s">
        <v>96</v>
      </c>
      <c r="G281" s="483">
        <v>9</v>
      </c>
      <c r="H281" s="484"/>
      <c r="I281" s="6" t="s">
        <v>101</v>
      </c>
      <c r="J281" s="108" t="s">
        <v>356</v>
      </c>
    </row>
    <row r="282" spans="1:10" ht="7.5" customHeight="1" thickBot="1" x14ac:dyDescent="0.2">
      <c r="A282" s="35"/>
      <c r="B282" s="47"/>
      <c r="D282" s="47"/>
      <c r="E282" s="47"/>
      <c r="G282" s="47"/>
      <c r="I282" s="100"/>
      <c r="J282" s="117"/>
    </row>
    <row r="283" spans="1:10" ht="17.25" customHeight="1" thickBot="1" x14ac:dyDescent="0.2">
      <c r="A283" s="35"/>
      <c r="B283" s="101" t="s">
        <v>245</v>
      </c>
      <c r="C283" s="128" t="s">
        <v>153</v>
      </c>
      <c r="E283" s="101"/>
      <c r="F283" s="99" t="s">
        <v>96</v>
      </c>
      <c r="G283" s="483">
        <v>10</v>
      </c>
      <c r="H283" s="484"/>
      <c r="I283" s="6" t="s">
        <v>102</v>
      </c>
      <c r="J283" s="108" t="s">
        <v>357</v>
      </c>
    </row>
    <row r="284" spans="1:10" ht="7.5" customHeight="1" thickBot="1" x14ac:dyDescent="0.2">
      <c r="A284" s="35"/>
      <c r="B284" s="47"/>
      <c r="D284" s="47"/>
      <c r="E284" s="47"/>
      <c r="F284" s="47"/>
      <c r="G284" s="47"/>
      <c r="H284" s="47"/>
      <c r="I284" s="47"/>
      <c r="J284" s="117"/>
    </row>
    <row r="285" spans="1:10" ht="17.25" customHeight="1" thickBot="1" x14ac:dyDescent="0.2">
      <c r="A285" s="35"/>
      <c r="B285" s="101" t="s">
        <v>246</v>
      </c>
      <c r="C285" s="128" t="s">
        <v>153</v>
      </c>
      <c r="E285" s="101"/>
      <c r="F285" s="99" t="s">
        <v>96</v>
      </c>
      <c r="G285" s="483">
        <v>10</v>
      </c>
      <c r="H285" s="484"/>
      <c r="I285" s="6" t="s">
        <v>103</v>
      </c>
      <c r="J285" s="108" t="s">
        <v>357</v>
      </c>
    </row>
    <row r="286" spans="1:10" ht="7.5" customHeight="1" thickBot="1" x14ac:dyDescent="0.2">
      <c r="A286" s="35"/>
      <c r="B286" s="47"/>
      <c r="D286" s="47"/>
      <c r="E286" s="47"/>
      <c r="F286" s="47"/>
      <c r="G286" s="47"/>
      <c r="H286" s="47"/>
      <c r="I286" s="47"/>
      <c r="J286" s="117"/>
    </row>
    <row r="287" spans="1:10" ht="17.25" customHeight="1" x14ac:dyDescent="0.15">
      <c r="A287" s="35"/>
      <c r="B287" s="37" t="s">
        <v>161</v>
      </c>
      <c r="C287" s="470"/>
      <c r="D287" s="471"/>
      <c r="E287" s="471"/>
      <c r="F287" s="471"/>
      <c r="G287" s="471"/>
      <c r="H287" s="471"/>
      <c r="I287" s="472"/>
      <c r="J287" s="117"/>
    </row>
    <row r="288" spans="1:10" ht="17.25" customHeight="1" thickBot="1" x14ac:dyDescent="0.2">
      <c r="A288" s="35"/>
      <c r="B288" s="37"/>
      <c r="C288" s="473"/>
      <c r="D288" s="474"/>
      <c r="E288" s="474"/>
      <c r="F288" s="474"/>
      <c r="G288" s="474"/>
      <c r="H288" s="474"/>
      <c r="I288" s="475"/>
      <c r="J288" s="117"/>
    </row>
    <row r="289" spans="1:10" ht="7.5" customHeight="1" x14ac:dyDescent="0.15">
      <c r="A289" s="35"/>
      <c r="B289" s="48"/>
      <c r="C289" s="37"/>
      <c r="D289" s="37"/>
      <c r="E289" s="47"/>
      <c r="F289" s="47"/>
      <c r="G289" s="47"/>
      <c r="H289" s="47"/>
      <c r="I289" s="47"/>
      <c r="J289" s="117"/>
    </row>
    <row r="290" spans="1:10" ht="17.25" customHeight="1" x14ac:dyDescent="0.15">
      <c r="A290" s="438" t="s">
        <v>425</v>
      </c>
      <c r="B290" s="439"/>
      <c r="C290" s="120"/>
      <c r="D290" s="120"/>
      <c r="E290" s="120"/>
      <c r="F290" s="120"/>
      <c r="G290" s="120"/>
      <c r="H290" s="120"/>
      <c r="I290" s="120"/>
      <c r="J290" s="123"/>
    </row>
    <row r="291" spans="1:10" ht="7.5" customHeight="1" thickBot="1" x14ac:dyDescent="0.2">
      <c r="A291" s="35"/>
      <c r="B291" s="48"/>
      <c r="C291" s="101"/>
      <c r="D291" s="101"/>
      <c r="E291" s="101"/>
      <c r="I291" s="99"/>
      <c r="J291" s="117"/>
    </row>
    <row r="292" spans="1:10" ht="17.25" customHeight="1" thickBot="1" x14ac:dyDescent="0.2">
      <c r="A292" s="35"/>
      <c r="B292" s="101" t="s">
        <v>247</v>
      </c>
      <c r="C292" s="128" t="s">
        <v>153</v>
      </c>
      <c r="E292" s="101"/>
      <c r="F292" s="99" t="s">
        <v>96</v>
      </c>
      <c r="G292" s="483">
        <v>100</v>
      </c>
      <c r="H292" s="484"/>
      <c r="I292" s="6" t="s">
        <v>100</v>
      </c>
      <c r="J292" s="108" t="s">
        <v>354</v>
      </c>
    </row>
    <row r="293" spans="1:10" ht="7.5" customHeight="1" thickBot="1" x14ac:dyDescent="0.2">
      <c r="A293" s="35"/>
      <c r="B293" s="47"/>
      <c r="D293" s="47"/>
      <c r="E293" s="47"/>
      <c r="G293" s="47"/>
      <c r="I293" s="100"/>
      <c r="J293" s="117"/>
    </row>
    <row r="294" spans="1:10" ht="17.25" customHeight="1" thickBot="1" x14ac:dyDescent="0.2">
      <c r="A294" s="35"/>
      <c r="B294" s="101" t="s">
        <v>248</v>
      </c>
      <c r="C294" s="128" t="s">
        <v>153</v>
      </c>
      <c r="E294" s="101"/>
      <c r="F294" s="99" t="s">
        <v>96</v>
      </c>
      <c r="G294" s="483">
        <v>3</v>
      </c>
      <c r="H294" s="484"/>
      <c r="I294" s="6" t="s">
        <v>170</v>
      </c>
      <c r="J294" s="108" t="s">
        <v>356</v>
      </c>
    </row>
    <row r="295" spans="1:10" ht="7.5" customHeight="1" thickBot="1" x14ac:dyDescent="0.2">
      <c r="A295" s="35"/>
      <c r="B295" s="47"/>
      <c r="D295" s="47"/>
      <c r="E295" s="47"/>
      <c r="G295" s="47"/>
      <c r="I295" s="100"/>
      <c r="J295" s="117"/>
    </row>
    <row r="296" spans="1:10" ht="17.25" customHeight="1" thickBot="1" x14ac:dyDescent="0.2">
      <c r="A296" s="35"/>
      <c r="B296" s="101" t="s">
        <v>249</v>
      </c>
      <c r="C296" s="128" t="s">
        <v>97</v>
      </c>
      <c r="E296" s="101"/>
      <c r="F296" s="99" t="s">
        <v>96</v>
      </c>
      <c r="G296" s="483"/>
      <c r="H296" s="484"/>
      <c r="I296" s="6" t="s">
        <v>98</v>
      </c>
      <c r="J296" s="108" t="s">
        <v>353</v>
      </c>
    </row>
    <row r="297" spans="1:10" ht="7.5" customHeight="1" thickBot="1" x14ac:dyDescent="0.2">
      <c r="A297" s="35"/>
      <c r="B297" s="47"/>
      <c r="D297" s="47"/>
      <c r="E297" s="47"/>
      <c r="F297" s="47"/>
      <c r="G297" s="47"/>
      <c r="H297" s="47"/>
      <c r="I297" s="47"/>
      <c r="J297" s="117"/>
    </row>
    <row r="298" spans="1:10" ht="17.25" customHeight="1" thickBot="1" x14ac:dyDescent="0.2">
      <c r="A298" s="35"/>
      <c r="B298" s="101" t="s">
        <v>250</v>
      </c>
      <c r="C298" s="128" t="s">
        <v>97</v>
      </c>
      <c r="E298" s="101"/>
      <c r="F298" s="99" t="s">
        <v>96</v>
      </c>
      <c r="G298" s="483"/>
      <c r="H298" s="484"/>
      <c r="I298" s="6" t="s">
        <v>98</v>
      </c>
      <c r="J298" s="108" t="s">
        <v>353</v>
      </c>
    </row>
    <row r="299" spans="1:10" ht="7.5" customHeight="1" thickBot="1" x14ac:dyDescent="0.2">
      <c r="A299" s="35"/>
      <c r="B299" s="47"/>
      <c r="D299" s="47"/>
      <c r="E299" s="47"/>
      <c r="F299" s="47"/>
      <c r="G299" s="47"/>
      <c r="H299" s="47"/>
      <c r="I299" s="47"/>
      <c r="J299" s="117"/>
    </row>
    <row r="300" spans="1:10" ht="17.25" customHeight="1" x14ac:dyDescent="0.15">
      <c r="A300" s="35"/>
      <c r="B300" s="374" t="s">
        <v>161</v>
      </c>
      <c r="C300" s="470"/>
      <c r="D300" s="471"/>
      <c r="E300" s="471"/>
      <c r="F300" s="471"/>
      <c r="G300" s="471"/>
      <c r="H300" s="471"/>
      <c r="I300" s="472"/>
      <c r="J300" s="117"/>
    </row>
    <row r="301" spans="1:10" ht="17.25" customHeight="1" thickBot="1" x14ac:dyDescent="0.2">
      <c r="A301" s="35"/>
      <c r="B301" s="374"/>
      <c r="C301" s="473"/>
      <c r="D301" s="474"/>
      <c r="E301" s="474"/>
      <c r="F301" s="474"/>
      <c r="G301" s="474"/>
      <c r="H301" s="474"/>
      <c r="I301" s="475"/>
      <c r="J301" s="117"/>
    </row>
    <row r="302" spans="1:10" ht="7.5" customHeight="1" x14ac:dyDescent="0.15">
      <c r="A302" s="35"/>
      <c r="B302" s="48"/>
      <c r="C302" s="37"/>
      <c r="D302" s="37"/>
      <c r="E302" s="47"/>
      <c r="F302" s="47"/>
      <c r="G302" s="47"/>
      <c r="H302" s="47"/>
      <c r="I302" s="47"/>
      <c r="J302" s="117"/>
    </row>
    <row r="303" spans="1:10" ht="17.25" customHeight="1" x14ac:dyDescent="0.15">
      <c r="A303" s="438" t="s">
        <v>114</v>
      </c>
      <c r="B303" s="439"/>
      <c r="C303" s="118"/>
      <c r="D303" s="118"/>
      <c r="E303" s="122"/>
      <c r="F303" s="122"/>
      <c r="G303" s="122"/>
      <c r="H303" s="122"/>
      <c r="I303" s="122"/>
      <c r="J303" s="123"/>
    </row>
    <row r="304" spans="1:10" ht="7.5" customHeight="1" thickBot="1" x14ac:dyDescent="0.2">
      <c r="A304" s="35"/>
      <c r="B304" s="48"/>
      <c r="C304" s="37"/>
      <c r="D304" s="37"/>
      <c r="E304" s="47"/>
      <c r="F304" s="47"/>
      <c r="G304" s="47"/>
      <c r="H304" s="47"/>
      <c r="I304" s="47"/>
      <c r="J304" s="117"/>
    </row>
    <row r="305" spans="1:10" ht="17.25" customHeight="1" thickBot="1" x14ac:dyDescent="0.2">
      <c r="A305" s="35"/>
      <c r="B305" s="101" t="s">
        <v>251</v>
      </c>
      <c r="C305" s="128" t="s">
        <v>153</v>
      </c>
      <c r="E305" s="101"/>
      <c r="F305" s="99" t="s">
        <v>96</v>
      </c>
      <c r="G305" s="483">
        <v>100</v>
      </c>
      <c r="H305" s="484"/>
      <c r="I305" s="6" t="s">
        <v>100</v>
      </c>
      <c r="J305" s="108" t="s">
        <v>354</v>
      </c>
    </row>
    <row r="306" spans="1:10" ht="7.5" customHeight="1" thickBot="1" x14ac:dyDescent="0.2">
      <c r="A306" s="35"/>
      <c r="B306" s="47"/>
      <c r="D306" s="47"/>
      <c r="E306" s="47"/>
      <c r="G306" s="47"/>
      <c r="I306" s="100"/>
      <c r="J306" s="117"/>
    </row>
    <row r="307" spans="1:10" ht="17.25" customHeight="1" thickBot="1" x14ac:dyDescent="0.2">
      <c r="A307" s="35"/>
      <c r="B307" s="101" t="s">
        <v>252</v>
      </c>
      <c r="C307" s="128" t="s">
        <v>153</v>
      </c>
      <c r="E307" s="101"/>
      <c r="F307" s="99" t="s">
        <v>96</v>
      </c>
      <c r="G307" s="483">
        <v>50</v>
      </c>
      <c r="H307" s="484"/>
      <c r="I307" s="6" t="s">
        <v>100</v>
      </c>
      <c r="J307" s="108" t="s">
        <v>354</v>
      </c>
    </row>
    <row r="308" spans="1:10" ht="7.5" customHeight="1" thickBot="1" x14ac:dyDescent="0.2">
      <c r="A308" s="35"/>
      <c r="B308" s="47"/>
      <c r="D308" s="47"/>
      <c r="E308" s="47"/>
      <c r="G308" s="47"/>
      <c r="I308" s="100"/>
      <c r="J308" s="117"/>
    </row>
    <row r="309" spans="1:10" ht="17.25" customHeight="1" thickBot="1" x14ac:dyDescent="0.2">
      <c r="A309" s="35"/>
      <c r="B309" s="101" t="s">
        <v>253</v>
      </c>
      <c r="C309" s="128" t="s">
        <v>153</v>
      </c>
      <c r="E309" s="101"/>
      <c r="F309" s="99" t="s">
        <v>96</v>
      </c>
      <c r="G309" s="483">
        <v>10</v>
      </c>
      <c r="H309" s="484"/>
      <c r="I309" s="6" t="s">
        <v>100</v>
      </c>
      <c r="J309" s="108" t="s">
        <v>354</v>
      </c>
    </row>
    <row r="310" spans="1:10" ht="7.5" customHeight="1" thickBot="1" x14ac:dyDescent="0.2">
      <c r="A310" s="35"/>
      <c r="B310" s="47"/>
      <c r="D310" s="47"/>
      <c r="E310" s="47"/>
      <c r="F310" s="47"/>
      <c r="G310" s="47"/>
      <c r="H310" s="47"/>
      <c r="I310" s="47"/>
      <c r="J310" s="117"/>
    </row>
    <row r="311" spans="1:10" ht="17.25" customHeight="1" x14ac:dyDescent="0.15">
      <c r="A311" s="35"/>
      <c r="B311" s="37" t="s">
        <v>161</v>
      </c>
      <c r="C311" s="496" t="s">
        <v>323</v>
      </c>
      <c r="D311" s="497"/>
      <c r="E311" s="497"/>
      <c r="F311" s="497"/>
      <c r="G311" s="497"/>
      <c r="H311" s="497"/>
      <c r="I311" s="498"/>
      <c r="J311" s="117"/>
    </row>
    <row r="312" spans="1:10" ht="17.25" customHeight="1" thickBot="1" x14ac:dyDescent="0.2">
      <c r="A312" s="35"/>
      <c r="B312" s="48"/>
      <c r="C312" s="499"/>
      <c r="D312" s="500"/>
      <c r="E312" s="500"/>
      <c r="F312" s="500"/>
      <c r="G312" s="500"/>
      <c r="H312" s="500"/>
      <c r="I312" s="501"/>
      <c r="J312" s="117"/>
    </row>
    <row r="313" spans="1:10" ht="7.5" customHeight="1" x14ac:dyDescent="0.15">
      <c r="A313" s="35"/>
      <c r="B313" s="48"/>
      <c r="C313" s="37"/>
      <c r="D313" s="37"/>
      <c r="E313" s="47"/>
      <c r="F313" s="47"/>
      <c r="G313" s="47"/>
      <c r="H313" s="47"/>
      <c r="I313" s="47"/>
      <c r="J313" s="117"/>
    </row>
    <row r="314" spans="1:10" ht="17.25" customHeight="1" x14ac:dyDescent="0.15">
      <c r="A314" s="438" t="s">
        <v>115</v>
      </c>
      <c r="B314" s="439"/>
      <c r="C314" s="150"/>
      <c r="D314" s="150"/>
      <c r="E314" s="122"/>
      <c r="F314" s="122"/>
      <c r="G314" s="122"/>
      <c r="H314" s="122"/>
      <c r="I314" s="122"/>
      <c r="J314" s="123"/>
    </row>
    <row r="315" spans="1:10" ht="7.5" customHeight="1" thickBot="1" x14ac:dyDescent="0.2">
      <c r="A315" s="35"/>
      <c r="B315" s="48"/>
      <c r="C315" s="37"/>
      <c r="D315" s="37"/>
      <c r="E315" s="47"/>
      <c r="F315" s="47"/>
      <c r="G315" s="47"/>
      <c r="H315" s="47"/>
      <c r="I315" s="47"/>
      <c r="J315" s="117"/>
    </row>
    <row r="316" spans="1:10" ht="17.25" customHeight="1" thickBot="1" x14ac:dyDescent="0.2">
      <c r="A316" s="35"/>
      <c r="B316" s="101" t="s">
        <v>254</v>
      </c>
      <c r="C316" s="128" t="s">
        <v>153</v>
      </c>
      <c r="E316" s="101"/>
      <c r="F316" s="99" t="s">
        <v>96</v>
      </c>
      <c r="G316" s="483">
        <v>20</v>
      </c>
      <c r="H316" s="484"/>
      <c r="I316" s="6" t="s">
        <v>98</v>
      </c>
      <c r="J316" s="108" t="s">
        <v>353</v>
      </c>
    </row>
    <row r="317" spans="1:10" ht="7.5" customHeight="1" thickBot="1" x14ac:dyDescent="0.2">
      <c r="A317" s="35"/>
      <c r="B317" s="47"/>
      <c r="D317" s="47"/>
      <c r="E317" s="47"/>
      <c r="G317" s="47"/>
      <c r="I317" s="100"/>
      <c r="J317" s="117"/>
    </row>
    <row r="318" spans="1:10" ht="17.25" customHeight="1" thickBot="1" x14ac:dyDescent="0.2">
      <c r="A318" s="35"/>
      <c r="B318" s="101" t="s">
        <v>255</v>
      </c>
      <c r="C318" s="128" t="s">
        <v>153</v>
      </c>
      <c r="E318" s="101"/>
      <c r="F318" s="99" t="s">
        <v>96</v>
      </c>
      <c r="G318" s="483">
        <v>1</v>
      </c>
      <c r="H318" s="484"/>
      <c r="I318" s="6" t="s">
        <v>95</v>
      </c>
      <c r="J318" s="108" t="s">
        <v>351</v>
      </c>
    </row>
    <row r="319" spans="1:10" ht="7.5" customHeight="1" thickBot="1" x14ac:dyDescent="0.2">
      <c r="A319" s="35"/>
      <c r="B319" s="47"/>
      <c r="D319" s="47"/>
      <c r="E319" s="47"/>
      <c r="G319" s="47"/>
      <c r="I319" s="100"/>
      <c r="J319" s="117"/>
    </row>
    <row r="320" spans="1:10" ht="17.25" customHeight="1" x14ac:dyDescent="0.15">
      <c r="A320" s="35"/>
      <c r="B320" s="37" t="s">
        <v>161</v>
      </c>
      <c r="C320" s="496" t="s">
        <v>322</v>
      </c>
      <c r="D320" s="497"/>
      <c r="E320" s="497"/>
      <c r="F320" s="497"/>
      <c r="G320" s="497"/>
      <c r="H320" s="497"/>
      <c r="I320" s="498"/>
      <c r="J320" s="117"/>
    </row>
    <row r="321" spans="1:16" ht="17.25" customHeight="1" thickBot="1" x14ac:dyDescent="0.2">
      <c r="A321" s="35"/>
      <c r="B321" s="48"/>
      <c r="C321" s="499"/>
      <c r="D321" s="500"/>
      <c r="E321" s="500"/>
      <c r="F321" s="500"/>
      <c r="G321" s="500"/>
      <c r="H321" s="500"/>
      <c r="I321" s="501"/>
      <c r="J321" s="117"/>
    </row>
    <row r="322" spans="1:16" ht="7.5" customHeight="1" x14ac:dyDescent="0.15">
      <c r="A322" s="34"/>
      <c r="B322" s="26"/>
      <c r="C322" s="208"/>
      <c r="D322" s="208"/>
      <c r="E322" s="209"/>
      <c r="F322" s="209"/>
      <c r="G322" s="209"/>
      <c r="H322" s="209"/>
      <c r="I322" s="209"/>
      <c r="J322" s="210"/>
    </row>
    <row r="323" spans="1:16" ht="17.25" customHeight="1" x14ac:dyDescent="0.15">
      <c r="A323" s="409" t="s">
        <v>289</v>
      </c>
      <c r="B323" s="410"/>
      <c r="C323" s="410"/>
      <c r="D323" s="410"/>
      <c r="E323" s="410"/>
      <c r="F323" s="410"/>
      <c r="G323" s="410"/>
      <c r="H323" s="410"/>
      <c r="I323" s="410"/>
      <c r="J323" s="411"/>
    </row>
    <row r="324" spans="1:16" s="51" customFormat="1" ht="7.5" customHeight="1" x14ac:dyDescent="0.15">
      <c r="A324" s="31"/>
      <c r="B324" s="29"/>
      <c r="C324" s="29"/>
      <c r="D324" s="29"/>
      <c r="E324" s="29"/>
      <c r="F324" s="29"/>
      <c r="G324" s="29"/>
      <c r="H324" s="29"/>
      <c r="I324" s="29"/>
      <c r="J324" s="106"/>
    </row>
    <row r="325" spans="1:16" ht="17.25" customHeight="1" x14ac:dyDescent="0.15">
      <c r="A325" s="438" t="s">
        <v>116</v>
      </c>
      <c r="B325" s="439"/>
      <c r="C325" s="120"/>
      <c r="D325" s="120"/>
      <c r="E325" s="120"/>
      <c r="F325" s="120"/>
      <c r="G325" s="120"/>
      <c r="H325" s="120"/>
      <c r="I325" s="120"/>
      <c r="J325" s="119"/>
      <c r="L325" s="463" t="s">
        <v>133</v>
      </c>
      <c r="M325" s="463"/>
      <c r="N325" s="463"/>
      <c r="O325" s="463"/>
      <c r="P325" s="463"/>
    </row>
    <row r="326" spans="1:16" ht="7.5" customHeight="1" thickBot="1" x14ac:dyDescent="0.2">
      <c r="A326" s="88"/>
      <c r="B326" s="87"/>
      <c r="C326" s="51"/>
      <c r="D326" s="51"/>
      <c r="E326" s="51"/>
      <c r="F326" s="51"/>
      <c r="G326" s="51"/>
      <c r="H326" s="51"/>
      <c r="I326" s="51"/>
      <c r="J326" s="108"/>
      <c r="L326" s="463"/>
      <c r="M326" s="463"/>
      <c r="N326" s="463"/>
      <c r="O326" s="463"/>
      <c r="P326" s="463"/>
    </row>
    <row r="327" spans="1:16" ht="17.25" customHeight="1" thickBot="1" x14ac:dyDescent="0.2">
      <c r="A327" s="88"/>
      <c r="B327" s="87" t="s">
        <v>76</v>
      </c>
      <c r="C327" s="413">
        <v>4</v>
      </c>
      <c r="D327" s="414"/>
      <c r="E327" s="93" t="s">
        <v>30</v>
      </c>
      <c r="F327" s="93"/>
      <c r="G327" s="93"/>
      <c r="H327" s="93"/>
      <c r="I327" s="93"/>
      <c r="J327" s="108" t="s">
        <v>107</v>
      </c>
      <c r="L327" s="463"/>
      <c r="M327" s="463"/>
      <c r="N327" s="463"/>
      <c r="O327" s="463"/>
      <c r="P327" s="463"/>
    </row>
    <row r="328" spans="1:16" ht="7.5" customHeight="1" thickBot="1" x14ac:dyDescent="0.2">
      <c r="A328" s="88"/>
      <c r="B328" s="87"/>
      <c r="C328" s="93"/>
      <c r="D328" s="93"/>
      <c r="E328" s="93"/>
      <c r="F328" s="93"/>
      <c r="G328" s="93"/>
      <c r="H328" s="93"/>
      <c r="I328" s="93"/>
      <c r="J328" s="108"/>
      <c r="L328" s="463"/>
      <c r="M328" s="463"/>
      <c r="N328" s="463"/>
      <c r="O328" s="463"/>
      <c r="P328" s="463"/>
    </row>
    <row r="329" spans="1:16" ht="17.25" customHeight="1" thickBot="1" x14ac:dyDescent="0.2">
      <c r="A329" s="88"/>
      <c r="B329" s="87" t="s">
        <v>75</v>
      </c>
      <c r="C329" s="428" t="s">
        <v>70</v>
      </c>
      <c r="D329" s="429"/>
      <c r="E329" s="429"/>
      <c r="F329" s="429"/>
      <c r="G329" s="429"/>
      <c r="H329" s="429"/>
      <c r="I329" s="430"/>
      <c r="J329" s="108" t="s">
        <v>70</v>
      </c>
      <c r="L329" s="463"/>
      <c r="M329" s="463"/>
      <c r="N329" s="463"/>
      <c r="O329" s="463"/>
      <c r="P329" s="463"/>
    </row>
    <row r="330" spans="1:16" ht="7.5" customHeight="1" thickBot="1" x14ac:dyDescent="0.2">
      <c r="A330" s="88"/>
      <c r="B330" s="87"/>
      <c r="C330" s="28"/>
      <c r="D330" s="28"/>
      <c r="E330" s="28"/>
      <c r="F330" s="28"/>
      <c r="G330" s="28"/>
      <c r="H330" s="28"/>
      <c r="I330" s="28"/>
      <c r="J330" s="108"/>
    </row>
    <row r="331" spans="1:16" ht="17.25" customHeight="1" thickBot="1" x14ac:dyDescent="0.2">
      <c r="A331" s="88"/>
      <c r="B331" s="87" t="s">
        <v>79</v>
      </c>
      <c r="C331" s="428" t="s">
        <v>84</v>
      </c>
      <c r="D331" s="429"/>
      <c r="E331" s="429"/>
      <c r="F331" s="429"/>
      <c r="G331" s="429"/>
      <c r="H331" s="429"/>
      <c r="I331" s="430"/>
      <c r="J331" s="108" t="s">
        <v>87</v>
      </c>
    </row>
    <row r="332" spans="1:16" ht="7.5" customHeight="1" thickBot="1" x14ac:dyDescent="0.2">
      <c r="A332" s="35"/>
      <c r="B332" s="87"/>
      <c r="C332" s="28"/>
      <c r="D332" s="28"/>
      <c r="E332" s="28"/>
      <c r="F332" s="28"/>
      <c r="G332" s="28"/>
      <c r="H332" s="28"/>
      <c r="I332" s="28"/>
      <c r="J332" s="108"/>
    </row>
    <row r="333" spans="1:16" ht="17.25" customHeight="1" thickBot="1" x14ac:dyDescent="0.2">
      <c r="A333" s="88"/>
      <c r="B333" s="87" t="s">
        <v>78</v>
      </c>
      <c r="C333" s="413"/>
      <c r="D333" s="414"/>
      <c r="E333" s="93" t="s">
        <v>30</v>
      </c>
      <c r="F333" s="93"/>
      <c r="G333" s="93"/>
      <c r="H333" s="93"/>
      <c r="I333" s="93"/>
      <c r="J333" s="108" t="s">
        <v>108</v>
      </c>
    </row>
    <row r="334" spans="1:16" ht="7.5" customHeight="1" thickBot="1" x14ac:dyDescent="0.2">
      <c r="A334" s="88"/>
      <c r="B334" s="87"/>
      <c r="C334" s="93"/>
      <c r="D334" s="93"/>
      <c r="E334" s="93"/>
      <c r="F334" s="93"/>
      <c r="G334" s="93"/>
      <c r="H334" s="93"/>
      <c r="I334" s="93"/>
      <c r="J334" s="108"/>
    </row>
    <row r="335" spans="1:16" ht="17.25" customHeight="1" thickBot="1" x14ac:dyDescent="0.2">
      <c r="A335" s="88"/>
      <c r="B335" s="87" t="s">
        <v>77</v>
      </c>
      <c r="C335" s="428"/>
      <c r="D335" s="429"/>
      <c r="E335" s="429"/>
      <c r="F335" s="429"/>
      <c r="G335" s="429"/>
      <c r="H335" s="429"/>
      <c r="I335" s="430"/>
      <c r="J335" s="108" t="s">
        <v>134</v>
      </c>
    </row>
    <row r="336" spans="1:16" ht="7.5" customHeight="1" thickBot="1" x14ac:dyDescent="0.2">
      <c r="A336" s="35"/>
      <c r="B336" s="87"/>
      <c r="C336" s="28"/>
      <c r="D336" s="28"/>
      <c r="E336" s="28"/>
      <c r="F336" s="28"/>
      <c r="G336" s="28"/>
      <c r="H336" s="28"/>
      <c r="I336" s="28"/>
      <c r="J336" s="108"/>
    </row>
    <row r="337" spans="1:16" ht="17.25" customHeight="1" thickBot="1" x14ac:dyDescent="0.2">
      <c r="A337" s="88"/>
      <c r="B337" s="87" t="s">
        <v>80</v>
      </c>
      <c r="C337" s="428"/>
      <c r="D337" s="429"/>
      <c r="E337" s="429"/>
      <c r="F337" s="429"/>
      <c r="G337" s="429"/>
      <c r="H337" s="429"/>
      <c r="I337" s="430"/>
      <c r="J337" s="108" t="s">
        <v>83</v>
      </c>
    </row>
    <row r="338" spans="1:16" ht="7.5" customHeight="1" x14ac:dyDescent="0.15">
      <c r="A338" s="35"/>
      <c r="B338" s="48"/>
      <c r="C338" s="48"/>
      <c r="D338" s="48"/>
      <c r="E338" s="48"/>
      <c r="F338" s="48"/>
      <c r="G338" s="48"/>
      <c r="H338" s="48"/>
      <c r="I338" s="48"/>
      <c r="J338" s="108"/>
    </row>
    <row r="339" spans="1:16" ht="17.25" customHeight="1" x14ac:dyDescent="0.15">
      <c r="A339" s="438" t="s">
        <v>117</v>
      </c>
      <c r="B339" s="439"/>
      <c r="C339" s="120"/>
      <c r="D339" s="120"/>
      <c r="E339" s="120"/>
      <c r="F339" s="120"/>
      <c r="G339" s="120"/>
      <c r="H339" s="120"/>
      <c r="I339" s="120"/>
      <c r="J339" s="119"/>
    </row>
    <row r="340" spans="1:16" ht="7.5" customHeight="1" thickBot="1" x14ac:dyDescent="0.2">
      <c r="A340" s="88"/>
      <c r="B340" s="87"/>
      <c r="C340" s="28"/>
      <c r="D340" s="28"/>
      <c r="E340" s="28"/>
      <c r="F340" s="28"/>
      <c r="G340" s="28"/>
      <c r="H340" s="28"/>
      <c r="I340" s="28"/>
      <c r="J340" s="108"/>
      <c r="L340" s="504" t="s">
        <v>433</v>
      </c>
      <c r="M340" s="504"/>
      <c r="N340" s="504"/>
      <c r="O340" s="504"/>
      <c r="P340" s="504"/>
    </row>
    <row r="341" spans="1:16" ht="17.25" customHeight="1" thickBot="1" x14ac:dyDescent="0.2">
      <c r="A341" s="88"/>
      <c r="B341" s="87" t="s">
        <v>72</v>
      </c>
      <c r="C341" s="413">
        <v>4</v>
      </c>
      <c r="D341" s="414"/>
      <c r="E341" s="93" t="s">
        <v>30</v>
      </c>
      <c r="F341" s="93"/>
      <c r="G341" s="93"/>
      <c r="H341" s="93"/>
      <c r="I341" s="93"/>
      <c r="J341" s="108" t="s">
        <v>107</v>
      </c>
      <c r="L341" s="504"/>
      <c r="M341" s="504"/>
      <c r="N341" s="504"/>
      <c r="O341" s="504"/>
      <c r="P341" s="504"/>
    </row>
    <row r="342" spans="1:16" ht="7.5" customHeight="1" thickBot="1" x14ac:dyDescent="0.2">
      <c r="A342" s="88"/>
      <c r="B342" s="87"/>
      <c r="C342" s="93"/>
      <c r="D342" s="93"/>
      <c r="E342" s="93"/>
      <c r="F342" s="93"/>
      <c r="G342" s="93"/>
      <c r="H342" s="93"/>
      <c r="I342" s="93"/>
      <c r="J342" s="108"/>
      <c r="L342" s="504"/>
      <c r="M342" s="504"/>
      <c r="N342" s="504"/>
      <c r="O342" s="504"/>
      <c r="P342" s="504"/>
    </row>
    <row r="343" spans="1:16" ht="17.25" customHeight="1" thickBot="1" x14ac:dyDescent="0.2">
      <c r="A343" s="88"/>
      <c r="B343" s="87" t="s">
        <v>71</v>
      </c>
      <c r="C343" s="428" t="s">
        <v>70</v>
      </c>
      <c r="D343" s="429"/>
      <c r="E343" s="429"/>
      <c r="F343" s="429"/>
      <c r="G343" s="429"/>
      <c r="H343" s="429"/>
      <c r="I343" s="430"/>
      <c r="J343" s="108" t="s">
        <v>70</v>
      </c>
      <c r="L343" s="504"/>
      <c r="M343" s="504"/>
      <c r="N343" s="504"/>
      <c r="O343" s="504"/>
      <c r="P343" s="504"/>
    </row>
    <row r="344" spans="1:16" ht="7.5" customHeight="1" thickBot="1" x14ac:dyDescent="0.2">
      <c r="A344" s="88"/>
      <c r="B344" s="87"/>
      <c r="C344" s="28"/>
      <c r="D344" s="28"/>
      <c r="E344" s="28"/>
      <c r="F344" s="28"/>
      <c r="G344" s="28"/>
      <c r="H344" s="28"/>
      <c r="I344" s="28"/>
      <c r="J344" s="108"/>
      <c r="L344" s="504"/>
      <c r="M344" s="504"/>
      <c r="N344" s="504"/>
      <c r="O344" s="504"/>
      <c r="P344" s="504"/>
    </row>
    <row r="345" spans="1:16" ht="17.25" customHeight="1" thickBot="1" x14ac:dyDescent="0.2">
      <c r="A345" s="88"/>
      <c r="B345" s="87" t="s">
        <v>81</v>
      </c>
      <c r="C345" s="428" t="s">
        <v>83</v>
      </c>
      <c r="D345" s="429"/>
      <c r="E345" s="429"/>
      <c r="F345" s="429"/>
      <c r="G345" s="429"/>
      <c r="H345" s="429"/>
      <c r="I345" s="430"/>
      <c r="J345" s="108" t="s">
        <v>83</v>
      </c>
      <c r="L345" s="504"/>
      <c r="M345" s="504"/>
      <c r="N345" s="504"/>
      <c r="O345" s="504"/>
      <c r="P345" s="504"/>
    </row>
    <row r="346" spans="1:16" ht="7.5" customHeight="1" x14ac:dyDescent="0.15">
      <c r="A346" s="88"/>
      <c r="B346" s="87"/>
      <c r="C346" s="28"/>
      <c r="D346" s="28"/>
      <c r="E346" s="28"/>
      <c r="F346" s="28"/>
      <c r="G346" s="28"/>
      <c r="H346" s="28"/>
      <c r="I346" s="28"/>
      <c r="J346" s="108"/>
      <c r="L346" s="504"/>
      <c r="M346" s="504"/>
      <c r="N346" s="504"/>
      <c r="O346" s="504"/>
      <c r="P346" s="504"/>
    </row>
    <row r="347" spans="1:16" ht="7.5" customHeight="1" thickBot="1" x14ac:dyDescent="0.2">
      <c r="A347" s="88"/>
      <c r="B347" s="87"/>
      <c r="C347" s="28"/>
      <c r="D347" s="28"/>
      <c r="E347" s="28"/>
      <c r="F347" s="28"/>
      <c r="G347" s="28"/>
      <c r="H347" s="28"/>
      <c r="I347" s="28"/>
      <c r="J347" s="108"/>
      <c r="L347" s="504"/>
      <c r="M347" s="504"/>
      <c r="N347" s="504"/>
      <c r="O347" s="504"/>
      <c r="P347" s="504"/>
    </row>
    <row r="348" spans="1:16" ht="17.25" customHeight="1" thickBot="1" x14ac:dyDescent="0.2">
      <c r="A348" s="88"/>
      <c r="B348" s="87" t="s">
        <v>74</v>
      </c>
      <c r="C348" s="413">
        <v>5</v>
      </c>
      <c r="D348" s="414"/>
      <c r="E348" s="93" t="s">
        <v>30</v>
      </c>
      <c r="F348" s="93"/>
      <c r="G348" s="93"/>
      <c r="H348" s="93"/>
      <c r="I348" s="93"/>
      <c r="J348" s="108" t="s">
        <v>108</v>
      </c>
      <c r="L348" s="504"/>
      <c r="M348" s="504"/>
      <c r="N348" s="504"/>
      <c r="O348" s="504"/>
      <c r="P348" s="504"/>
    </row>
    <row r="349" spans="1:16" ht="7.5" customHeight="1" thickBot="1" x14ac:dyDescent="0.2">
      <c r="A349" s="88"/>
      <c r="B349" s="87"/>
      <c r="C349" s="93"/>
      <c r="D349" s="93"/>
      <c r="E349" s="93"/>
      <c r="F349" s="93"/>
      <c r="G349" s="93"/>
      <c r="H349" s="93"/>
      <c r="I349" s="93"/>
      <c r="J349" s="108"/>
    </row>
    <row r="350" spans="1:16" ht="17.25" customHeight="1" thickBot="1" x14ac:dyDescent="0.2">
      <c r="A350" s="88"/>
      <c r="B350" s="87" t="s">
        <v>73</v>
      </c>
      <c r="C350" s="428" t="s">
        <v>88</v>
      </c>
      <c r="D350" s="429"/>
      <c r="E350" s="429"/>
      <c r="F350" s="429"/>
      <c r="G350" s="429"/>
      <c r="H350" s="429"/>
      <c r="I350" s="430"/>
      <c r="J350" s="108" t="s">
        <v>134</v>
      </c>
    </row>
    <row r="351" spans="1:16" ht="7.5" customHeight="1" thickBot="1" x14ac:dyDescent="0.2">
      <c r="A351" s="88"/>
      <c r="B351" s="87"/>
      <c r="C351" s="28"/>
      <c r="D351" s="28"/>
      <c r="E351" s="28"/>
      <c r="F351" s="28"/>
      <c r="G351" s="28"/>
      <c r="H351" s="28"/>
      <c r="I351" s="28"/>
      <c r="J351" s="108"/>
    </row>
    <row r="352" spans="1:16" ht="17.25" customHeight="1" thickBot="1" x14ac:dyDescent="0.2">
      <c r="A352" s="88"/>
      <c r="B352" s="87" t="s">
        <v>82</v>
      </c>
      <c r="C352" s="428" t="s">
        <v>89</v>
      </c>
      <c r="D352" s="429"/>
      <c r="E352" s="429"/>
      <c r="F352" s="429"/>
      <c r="G352" s="429"/>
      <c r="H352" s="429"/>
      <c r="I352" s="430"/>
      <c r="J352" s="108" t="s">
        <v>135</v>
      </c>
    </row>
    <row r="353" spans="1:10" ht="7.5" customHeight="1" x14ac:dyDescent="0.15">
      <c r="A353" s="102"/>
      <c r="B353" s="103"/>
      <c r="C353" s="104"/>
      <c r="D353" s="104"/>
      <c r="E353" s="104"/>
      <c r="F353" s="104"/>
      <c r="G353" s="104"/>
      <c r="H353" s="104"/>
      <c r="I353" s="104"/>
      <c r="J353" s="109"/>
    </row>
  </sheetData>
  <sheetProtection selectLockedCells="1"/>
  <mergeCells count="248">
    <mergeCell ref="C226:H226"/>
    <mergeCell ref="C227:H227"/>
    <mergeCell ref="C228:H228"/>
    <mergeCell ref="L12:R20"/>
    <mergeCell ref="L340:P348"/>
    <mergeCell ref="L47:P55"/>
    <mergeCell ref="C300:I301"/>
    <mergeCell ref="C224:H224"/>
    <mergeCell ref="A133:B133"/>
    <mergeCell ref="C191:H191"/>
    <mergeCell ref="C192:H192"/>
    <mergeCell ref="B135:E135"/>
    <mergeCell ref="B137:E137"/>
    <mergeCell ref="B139:E139"/>
    <mergeCell ref="B141:E141"/>
    <mergeCell ref="C176:H176"/>
    <mergeCell ref="C177:H177"/>
    <mergeCell ref="C178:H178"/>
    <mergeCell ref="C179:H179"/>
    <mergeCell ref="B143:E143"/>
    <mergeCell ref="B145:E145"/>
    <mergeCell ref="B147:E147"/>
    <mergeCell ref="B149:E149"/>
    <mergeCell ref="B151:E151"/>
    <mergeCell ref="G307:H307"/>
    <mergeCell ref="G309:H309"/>
    <mergeCell ref="G316:H316"/>
    <mergeCell ref="C199:H199"/>
    <mergeCell ref="C203:H203"/>
    <mergeCell ref="C204:H204"/>
    <mergeCell ref="C205:H205"/>
    <mergeCell ref="C206:H206"/>
    <mergeCell ref="C211:H211"/>
    <mergeCell ref="C212:H212"/>
    <mergeCell ref="C213:H213"/>
    <mergeCell ref="C214:H214"/>
    <mergeCell ref="C201:H201"/>
    <mergeCell ref="C208:H208"/>
    <mergeCell ref="C209:H209"/>
    <mergeCell ref="C207:H207"/>
    <mergeCell ref="C215:H215"/>
    <mergeCell ref="C216:H216"/>
    <mergeCell ref="C217:H217"/>
    <mergeCell ref="C218:H218"/>
    <mergeCell ref="C219:H219"/>
    <mergeCell ref="C229:H229"/>
    <mergeCell ref="C220:H220"/>
    <mergeCell ref="C225:H225"/>
    <mergeCell ref="L153:P156"/>
    <mergeCell ref="G147:H147"/>
    <mergeCell ref="G149:H149"/>
    <mergeCell ref="G151:H151"/>
    <mergeCell ref="G153:H153"/>
    <mergeCell ref="A323:J323"/>
    <mergeCell ref="A290:B290"/>
    <mergeCell ref="A303:B303"/>
    <mergeCell ref="A314:B314"/>
    <mergeCell ref="G235:H235"/>
    <mergeCell ref="G237:H237"/>
    <mergeCell ref="G239:H239"/>
    <mergeCell ref="G241:H241"/>
    <mergeCell ref="G243:H243"/>
    <mergeCell ref="C311:I312"/>
    <mergeCell ref="G305:H305"/>
    <mergeCell ref="G296:H296"/>
    <mergeCell ref="G294:H294"/>
    <mergeCell ref="G298:H298"/>
    <mergeCell ref="G318:H318"/>
    <mergeCell ref="C320:I321"/>
    <mergeCell ref="A252:B252"/>
    <mergeCell ref="G285:H285"/>
    <mergeCell ref="G292:H292"/>
    <mergeCell ref="A6:J6"/>
    <mergeCell ref="A49:B49"/>
    <mergeCell ref="L325:P329"/>
    <mergeCell ref="C345:I345"/>
    <mergeCell ref="C352:I352"/>
    <mergeCell ref="A339:B339"/>
    <mergeCell ref="A325:B325"/>
    <mergeCell ref="C337:I337"/>
    <mergeCell ref="C343:I343"/>
    <mergeCell ref="C350:I350"/>
    <mergeCell ref="C341:D341"/>
    <mergeCell ref="C348:D348"/>
    <mergeCell ref="C335:I335"/>
    <mergeCell ref="C329:I329"/>
    <mergeCell ref="C327:D327"/>
    <mergeCell ref="C333:D333"/>
    <mergeCell ref="C331:I331"/>
    <mergeCell ref="A158:J158"/>
    <mergeCell ref="A47:J47"/>
    <mergeCell ref="L136:P139"/>
    <mergeCell ref="A71:B71"/>
    <mergeCell ref="L127:P130"/>
    <mergeCell ref="A109:B109"/>
    <mergeCell ref="C111:I111"/>
    <mergeCell ref="C210:H210"/>
    <mergeCell ref="C35:D35"/>
    <mergeCell ref="A4:J4"/>
    <mergeCell ref="C85:I85"/>
    <mergeCell ref="A21:B21"/>
    <mergeCell ref="G23:H23"/>
    <mergeCell ref="C23:D23"/>
    <mergeCell ref="E23:F23"/>
    <mergeCell ref="C25:D25"/>
    <mergeCell ref="E25:F25"/>
    <mergeCell ref="C29:D29"/>
    <mergeCell ref="C81:I81"/>
    <mergeCell ref="C5:I5"/>
    <mergeCell ref="A5:B5"/>
    <mergeCell ref="C63:I63"/>
    <mergeCell ref="C67:I67"/>
    <mergeCell ref="C69:I69"/>
    <mergeCell ref="C10:I10"/>
    <mergeCell ref="C12:I12"/>
    <mergeCell ref="C14:I14"/>
    <mergeCell ref="C61:I61"/>
    <mergeCell ref="C16:I16"/>
    <mergeCell ref="A31:B31"/>
    <mergeCell ref="A57:J57"/>
    <mergeCell ref="L233:P241"/>
    <mergeCell ref="C287:I288"/>
    <mergeCell ref="C274:I275"/>
    <mergeCell ref="C249:I250"/>
    <mergeCell ref="A233:B233"/>
    <mergeCell ref="G258:H258"/>
    <mergeCell ref="G260:H260"/>
    <mergeCell ref="G262:H262"/>
    <mergeCell ref="G264:H264"/>
    <mergeCell ref="G245:H245"/>
    <mergeCell ref="G247:H247"/>
    <mergeCell ref="G266:H266"/>
    <mergeCell ref="G268:H268"/>
    <mergeCell ref="G270:H270"/>
    <mergeCell ref="G272:H272"/>
    <mergeCell ref="G279:H279"/>
    <mergeCell ref="G281:H281"/>
    <mergeCell ref="G283:H283"/>
    <mergeCell ref="A277:B277"/>
    <mergeCell ref="C18:I18"/>
    <mergeCell ref="C97:D97"/>
    <mergeCell ref="L98:P101"/>
    <mergeCell ref="L57:P65"/>
    <mergeCell ref="O69:P75"/>
    <mergeCell ref="C87:I87"/>
    <mergeCell ref="L81:P83"/>
    <mergeCell ref="G27:I27"/>
    <mergeCell ref="G101:H101"/>
    <mergeCell ref="G25:H25"/>
    <mergeCell ref="G29:H29"/>
    <mergeCell ref="L35:P41"/>
    <mergeCell ref="E29:F29"/>
    <mergeCell ref="C99:D99"/>
    <mergeCell ref="C95:I95"/>
    <mergeCell ref="A77:J77"/>
    <mergeCell ref="A89:J89"/>
    <mergeCell ref="C79:I79"/>
    <mergeCell ref="E35:F35"/>
    <mergeCell ref="G35:H35"/>
    <mergeCell ref="C37:D37"/>
    <mergeCell ref="E37:F37"/>
    <mergeCell ref="C33:D33"/>
    <mergeCell ref="C75:I75"/>
    <mergeCell ref="C198:H198"/>
    <mergeCell ref="C193:H193"/>
    <mergeCell ref="C194:H194"/>
    <mergeCell ref="C180:H180"/>
    <mergeCell ref="C175:H175"/>
    <mergeCell ref="C202:H202"/>
    <mergeCell ref="C181:H181"/>
    <mergeCell ref="C182:H182"/>
    <mergeCell ref="C183:H183"/>
    <mergeCell ref="C184:H184"/>
    <mergeCell ref="C186:H186"/>
    <mergeCell ref="C187:H187"/>
    <mergeCell ref="C188:H188"/>
    <mergeCell ref="C189:H189"/>
    <mergeCell ref="C195:H195"/>
    <mergeCell ref="C196:H196"/>
    <mergeCell ref="C197:H197"/>
    <mergeCell ref="C164:H164"/>
    <mergeCell ref="C165:H165"/>
    <mergeCell ref="C166:H166"/>
    <mergeCell ref="C171:H171"/>
    <mergeCell ref="C172:H172"/>
    <mergeCell ref="C173:H173"/>
    <mergeCell ref="C174:H174"/>
    <mergeCell ref="C168:I168"/>
    <mergeCell ref="C169:I169"/>
    <mergeCell ref="C167:I167"/>
    <mergeCell ref="A231:J231"/>
    <mergeCell ref="A159:B159"/>
    <mergeCell ref="G141:H141"/>
    <mergeCell ref="A59:B59"/>
    <mergeCell ref="C190:H190"/>
    <mergeCell ref="G37:H37"/>
    <mergeCell ref="C41:D41"/>
    <mergeCell ref="C45:D45"/>
    <mergeCell ref="E45:F45"/>
    <mergeCell ref="G45:H45"/>
    <mergeCell ref="A91:B91"/>
    <mergeCell ref="C93:I93"/>
    <mergeCell ref="G103:H103"/>
    <mergeCell ref="C115:D115"/>
    <mergeCell ref="A53:B53"/>
    <mergeCell ref="C51:D51"/>
    <mergeCell ref="E51:F51"/>
    <mergeCell ref="G51:H51"/>
    <mergeCell ref="G99:H99"/>
    <mergeCell ref="C221:H221"/>
    <mergeCell ref="C222:H222"/>
    <mergeCell ref="C223:H223"/>
    <mergeCell ref="C162:H162"/>
    <mergeCell ref="C163:H163"/>
    <mergeCell ref="G156:H156"/>
    <mergeCell ref="C39:D39"/>
    <mergeCell ref="E39:F39"/>
    <mergeCell ref="G39:H39"/>
    <mergeCell ref="C43:D43"/>
    <mergeCell ref="E43:F43"/>
    <mergeCell ref="G43:H43"/>
    <mergeCell ref="G119:H119"/>
    <mergeCell ref="G121:H121"/>
    <mergeCell ref="A131:J131"/>
    <mergeCell ref="A65:B65"/>
    <mergeCell ref="C113:I113"/>
    <mergeCell ref="G135:H135"/>
    <mergeCell ref="G137:H137"/>
    <mergeCell ref="G139:H139"/>
    <mergeCell ref="G105:H105"/>
    <mergeCell ref="C107:D107"/>
    <mergeCell ref="C105:D105"/>
    <mergeCell ref="C123:D123"/>
    <mergeCell ref="G123:H123"/>
    <mergeCell ref="C125:D125"/>
    <mergeCell ref="C129:I129"/>
    <mergeCell ref="A127:B127"/>
    <mergeCell ref="B153:E153"/>
    <mergeCell ref="A20:J20"/>
    <mergeCell ref="L116:P119"/>
    <mergeCell ref="C117:D117"/>
    <mergeCell ref="L23:R31"/>
    <mergeCell ref="C73:I73"/>
    <mergeCell ref="E41:F41"/>
    <mergeCell ref="G41:H41"/>
    <mergeCell ref="G143:H143"/>
    <mergeCell ref="G145:H145"/>
    <mergeCell ref="G33:H33"/>
  </mergeCells>
  <phoneticPr fontId="8"/>
  <conditionalFormatting sqref="C235">
    <cfRule type="cellIs" dxfId="30" priority="77" operator="equal">
      <formula>"有"</formula>
    </cfRule>
  </conditionalFormatting>
  <conditionalFormatting sqref="C237">
    <cfRule type="cellIs" dxfId="29" priority="76" operator="equal">
      <formula>"有"</formula>
    </cfRule>
  </conditionalFormatting>
  <conditionalFormatting sqref="C254">
    <cfRule type="cellIs" dxfId="28" priority="70" operator="equal">
      <formula>"有"</formula>
    </cfRule>
  </conditionalFormatting>
  <conditionalFormatting sqref="C256">
    <cfRule type="cellIs" dxfId="27" priority="69" operator="equal">
      <formula>"有"</formula>
    </cfRule>
  </conditionalFormatting>
  <conditionalFormatting sqref="C272">
    <cfRule type="cellIs" dxfId="26" priority="61" operator="equal">
      <formula>"有"</formula>
    </cfRule>
  </conditionalFormatting>
  <conditionalFormatting sqref="C270">
    <cfRule type="cellIs" dxfId="25" priority="60" operator="equal">
      <formula>"有"</formula>
    </cfRule>
  </conditionalFormatting>
  <conditionalFormatting sqref="C258">
    <cfRule type="cellIs" dxfId="24" priority="54" operator="equal">
      <formula>"有"</formula>
    </cfRule>
  </conditionalFormatting>
  <conditionalFormatting sqref="C279:I286 C302:I318 C300 C289:I299">
    <cfRule type="cellIs" dxfId="23" priority="53" operator="equal">
      <formula>"有"</formula>
    </cfRule>
  </conditionalFormatting>
  <conditionalFormatting sqref="C170">
    <cfRule type="cellIs" dxfId="22" priority="37" operator="equal">
      <formula>"有"</formula>
    </cfRule>
  </conditionalFormatting>
  <conditionalFormatting sqref="C260">
    <cfRule type="cellIs" dxfId="21" priority="25" operator="equal">
      <formula>"有"</formula>
    </cfRule>
  </conditionalFormatting>
  <conditionalFormatting sqref="C262">
    <cfRule type="cellIs" dxfId="20" priority="24" operator="equal">
      <formula>"有"</formula>
    </cfRule>
  </conditionalFormatting>
  <conditionalFormatting sqref="C264">
    <cfRule type="cellIs" dxfId="19" priority="23" operator="equal">
      <formula>"有"</formula>
    </cfRule>
  </conditionalFormatting>
  <conditionalFormatting sqref="C266">
    <cfRule type="cellIs" dxfId="18" priority="22" operator="equal">
      <formula>"有"</formula>
    </cfRule>
  </conditionalFormatting>
  <conditionalFormatting sqref="C268">
    <cfRule type="cellIs" dxfId="17" priority="21" operator="equal">
      <formula>"有"</formula>
    </cfRule>
  </conditionalFormatting>
  <conditionalFormatting sqref="C105">
    <cfRule type="cellIs" dxfId="16" priority="17" operator="equal">
      <formula>"有"</formula>
    </cfRule>
  </conditionalFormatting>
  <conditionalFormatting sqref="C105:D105">
    <cfRule type="cellIs" dxfId="15" priority="16" operator="equal">
      <formula>"区域内"</formula>
    </cfRule>
  </conditionalFormatting>
  <conditionalFormatting sqref="C107">
    <cfRule type="cellIs" dxfId="14" priority="15" operator="equal">
      <formula>"有"</formula>
    </cfRule>
  </conditionalFormatting>
  <conditionalFormatting sqref="C107:D107">
    <cfRule type="cellIs" dxfId="13" priority="14" operator="equal">
      <formula>"区域内"</formula>
    </cfRule>
  </conditionalFormatting>
  <conditionalFormatting sqref="C123">
    <cfRule type="cellIs" dxfId="12" priority="13" operator="equal">
      <formula>"有"</formula>
    </cfRule>
  </conditionalFormatting>
  <conditionalFormatting sqref="C123:D123">
    <cfRule type="cellIs" dxfId="11" priority="12" operator="equal">
      <formula>"区域内"</formula>
    </cfRule>
  </conditionalFormatting>
  <conditionalFormatting sqref="C125">
    <cfRule type="cellIs" dxfId="10" priority="11" operator="equal">
      <formula>"有"</formula>
    </cfRule>
  </conditionalFormatting>
  <conditionalFormatting sqref="C125:D125">
    <cfRule type="cellIs" dxfId="9" priority="10" operator="equal">
      <formula>"区域内"</formula>
    </cfRule>
  </conditionalFormatting>
  <conditionalFormatting sqref="C239">
    <cfRule type="cellIs" dxfId="8" priority="9" operator="equal">
      <formula>"有"</formula>
    </cfRule>
  </conditionalFormatting>
  <conditionalFormatting sqref="C241">
    <cfRule type="cellIs" dxfId="7" priority="8" operator="equal">
      <formula>"有"</formula>
    </cfRule>
  </conditionalFormatting>
  <conditionalFormatting sqref="C245">
    <cfRule type="cellIs" dxfId="6" priority="7" operator="equal">
      <formula>"有"</formula>
    </cfRule>
  </conditionalFormatting>
  <conditionalFormatting sqref="C247">
    <cfRule type="cellIs" dxfId="5" priority="6" operator="equal">
      <formula>"有"</formula>
    </cfRule>
  </conditionalFormatting>
  <conditionalFormatting sqref="C243">
    <cfRule type="cellIs" dxfId="4" priority="5" operator="equal">
      <formula>"有"</formula>
    </cfRule>
  </conditionalFormatting>
  <conditionalFormatting sqref="C185">
    <cfRule type="cellIs" dxfId="3" priority="4" operator="equal">
      <formula>"有"</formula>
    </cfRule>
  </conditionalFormatting>
  <conditionalFormatting sqref="C200">
    <cfRule type="cellIs" dxfId="2" priority="3" operator="equal">
      <formula>"有"</formula>
    </cfRule>
  </conditionalFormatting>
  <conditionalFormatting sqref="I55">
    <cfRule type="cellIs" dxfId="1" priority="2" operator="equal">
      <formula>"区域内"</formula>
    </cfRule>
  </conditionalFormatting>
  <conditionalFormatting sqref="C287">
    <cfRule type="cellIs" dxfId="0" priority="1" operator="equal">
      <formula>"有"</formula>
    </cfRule>
  </conditionalFormatting>
  <dataValidations count="15">
    <dataValidation type="whole" allowBlank="1" showInputMessage="1" showErrorMessage="1" errorTitle="西暦の入力" error="4桁の西暦で記載下さい" sqref="C8:C9">
      <formula1>1900</formula1>
      <formula2>2100</formula2>
    </dataValidation>
    <dataValidation type="list" allowBlank="1" showInputMessage="1" showErrorMessage="1" errorTitle="月の入力" error="月を選択して下さい" sqref="E8:E9">
      <formula1>"1,2,3,4,5,6,7,8,9,10,11,12"</formula1>
    </dataValidation>
    <dataValidation type="list" allowBlank="1" showInputMessage="1" showErrorMessage="1" errorTitle="日にちの入力" error="日にちを選択して下さい" sqref="G8:G9">
      <formula1>"1,2,3,4,5,6,7,8,9,10,11,12,13,14,15,16,17,18,19,20,21,22,23,24,25,26,27,28,29,30,31"</formula1>
    </dataValidation>
    <dataValidation type="list" allowBlank="1" showInputMessage="1" showErrorMessage="1" sqref="C83">
      <formula1>"○,-"</formula1>
    </dataValidation>
    <dataValidation type="list" allowBlank="1" showInputMessage="1" showErrorMessage="1" sqref="C327:D327 C341:D341 C333:D333 C348:D348">
      <formula1>"１,２,３,４,５,６,７,８,９,１０,１１,１２"</formula1>
    </dataValidation>
    <dataValidation type="list" allowBlank="1" showInputMessage="1" sqref="C331:I331 C337:I337">
      <formula1>"防災情報及び避難誘導,防災情報,避難誘導"</formula1>
    </dataValidation>
    <dataValidation type="list" allowBlank="1" showInputMessage="1" sqref="C329:I329 C335:I335 C343:I343 C350:I350">
      <formula1>"新規採用の従業員,全従業員"</formula1>
    </dataValidation>
    <dataValidation type="list" allowBlank="1" showInputMessage="1" sqref="C345:I345 C352:I352">
      <formula1>"避難誘導,情報収集・伝達,情報収集・伝達及び避難誘導"</formula1>
    </dataValidation>
    <dataValidation type="list" allowBlank="1" showInputMessage="1" sqref="C79:I79">
      <formula1>"ファックス,メール,電話"</formula1>
    </dataValidation>
    <dataValidation type="list" allowBlank="1" showInputMessage="1" showErrorMessage="1" sqref="G27:I27">
      <formula1>"平日と同じ,平日と異なる"</formula1>
    </dataValidation>
    <dataValidation operator="greaterThanOrEqual" allowBlank="1" showInputMessage="1" showErrorMessage="1" sqref="G235 G237 G239 G241 G243 G245 G247 G270 G272 G258 G260 G262 G264 G266 G268 G279 G281 G283 G285 G292 G294 G296 G298 G305 G307 G309 G316 G318"/>
    <dataValidation type="list" allowBlank="1" showInputMessage="1" showErrorMessage="1" sqref="C235 C272 C237 C239 C247 C241 C245 C254 C316 C260 C262 C264 C266 C270 C256 C307 C281 C285 C279 C296 C298 C318 C268 C292 C309 C294 C305 C258 C243 C283">
      <formula1>"有,無"</formula1>
    </dataValidation>
    <dataValidation type="list" allowBlank="1" showInputMessage="1" showErrorMessage="1" sqref="I55 C107 C125">
      <formula1>"区域内,区域外"</formula1>
    </dataValidation>
    <dataValidation type="list" allowBlank="1" showInputMessage="1" showErrorMessage="1" sqref="C18:I18">
      <formula1>"1.浸水害,2.土砂災害,3.浸水害・土砂災害の両方"</formula1>
    </dataValidation>
    <dataValidation type="list" allowBlank="1" showInputMessage="1" showErrorMessage="1" sqref="C105:D105 C123:D123">
      <formula1>"区域外,区域内"</formula1>
    </dataValidation>
  </dataValidations>
  <hyperlinks>
    <hyperlink ref="C81" r:id="rId1"/>
  </hyperlinks>
  <printOptions horizontalCentered="1"/>
  <pageMargins left="0.70866141732283472" right="0.70866141732283472" top="0.59055118110236227" bottom="0.39370078740157483" header="0.31496062992125984" footer="0.31496062992125984"/>
  <pageSetup paperSize="9" scale="76" orientation="portrait" horizontalDpi="0" verticalDpi="0" r:id="rId2"/>
  <rowBreaks count="4" manualBreakCount="4">
    <brk id="70" max="10" man="1"/>
    <brk id="157" max="10" man="1"/>
    <brk id="230" max="10" man="1"/>
    <brk id="322" max="10" man="1"/>
  </rowBreaks>
  <drawing r:id="rId3"/>
  <legacyDrawing r:id="rId4"/>
  <mc:AlternateContent xmlns:mc="http://schemas.openxmlformats.org/markup-compatibility/2006">
    <mc:Choice Requires="x14">
      <controls>
        <mc:AlternateContent xmlns:mc="http://schemas.openxmlformats.org/markup-compatibility/2006">
          <mc:Choice Requires="x14">
            <control shapeId="1039" r:id="rId5" name="Check Box 15">
              <controlPr defaultSize="0" autoFill="0" autoLine="0" autoPict="0">
                <anchor moveWithCells="1">
                  <from>
                    <xdr:col>1</xdr:col>
                    <xdr:colOff>9525</xdr:colOff>
                    <xdr:row>170</xdr:row>
                    <xdr:rowOff>180975</xdr:rowOff>
                  </from>
                  <to>
                    <xdr:col>1</xdr:col>
                    <xdr:colOff>228600</xdr:colOff>
                    <xdr:row>172</xdr:row>
                    <xdr:rowOff>9525</xdr:rowOff>
                  </to>
                </anchor>
              </controlPr>
            </control>
          </mc:Choice>
        </mc:AlternateContent>
        <mc:AlternateContent xmlns:mc="http://schemas.openxmlformats.org/markup-compatibility/2006">
          <mc:Choice Requires="x14">
            <control shapeId="1040" r:id="rId6" name="Check Box 16">
              <controlPr defaultSize="0" autoFill="0" autoLine="0" autoPict="0">
                <anchor moveWithCells="1">
                  <from>
                    <xdr:col>1</xdr:col>
                    <xdr:colOff>9525</xdr:colOff>
                    <xdr:row>176</xdr:row>
                    <xdr:rowOff>180975</xdr:rowOff>
                  </from>
                  <to>
                    <xdr:col>1</xdr:col>
                    <xdr:colOff>228600</xdr:colOff>
                    <xdr:row>178</xdr:row>
                    <xdr:rowOff>9525</xdr:rowOff>
                  </to>
                </anchor>
              </controlPr>
            </control>
          </mc:Choice>
        </mc:AlternateContent>
        <mc:AlternateContent xmlns:mc="http://schemas.openxmlformats.org/markup-compatibility/2006">
          <mc:Choice Requires="x14">
            <control shapeId="1041" r:id="rId7" name="Check Box 17">
              <controlPr defaultSize="0" autoFill="0" autoLine="0" autoPict="0">
                <anchor moveWithCells="1">
                  <from>
                    <xdr:col>1</xdr:col>
                    <xdr:colOff>9525</xdr:colOff>
                    <xdr:row>177</xdr:row>
                    <xdr:rowOff>161925</xdr:rowOff>
                  </from>
                  <to>
                    <xdr:col>1</xdr:col>
                    <xdr:colOff>228600</xdr:colOff>
                    <xdr:row>179</xdr:row>
                    <xdr:rowOff>0</xdr:rowOff>
                  </to>
                </anchor>
              </controlPr>
            </control>
          </mc:Choice>
        </mc:AlternateContent>
        <mc:AlternateContent xmlns:mc="http://schemas.openxmlformats.org/markup-compatibility/2006">
          <mc:Choice Requires="x14">
            <control shapeId="1042" r:id="rId8" name="Check Box 18">
              <controlPr defaultSize="0" autoFill="0" autoLine="0" autoPict="0">
                <anchor moveWithCells="1">
                  <from>
                    <xdr:col>1</xdr:col>
                    <xdr:colOff>9525</xdr:colOff>
                    <xdr:row>178</xdr:row>
                    <xdr:rowOff>161925</xdr:rowOff>
                  </from>
                  <to>
                    <xdr:col>1</xdr:col>
                    <xdr:colOff>228600</xdr:colOff>
                    <xdr:row>179</xdr:row>
                    <xdr:rowOff>190500</xdr:rowOff>
                  </to>
                </anchor>
              </controlPr>
            </control>
          </mc:Choice>
        </mc:AlternateContent>
        <mc:AlternateContent xmlns:mc="http://schemas.openxmlformats.org/markup-compatibility/2006">
          <mc:Choice Requires="x14">
            <control shapeId="1043" r:id="rId9" name="Check Box 19">
              <controlPr defaultSize="0" autoFill="0" autoLine="0" autoPict="0">
                <anchor moveWithCells="1">
                  <from>
                    <xdr:col>1</xdr:col>
                    <xdr:colOff>9525</xdr:colOff>
                    <xdr:row>179</xdr:row>
                    <xdr:rowOff>161925</xdr:rowOff>
                  </from>
                  <to>
                    <xdr:col>1</xdr:col>
                    <xdr:colOff>228600</xdr:colOff>
                    <xdr:row>180</xdr:row>
                    <xdr:rowOff>190500</xdr:rowOff>
                  </to>
                </anchor>
              </controlPr>
            </control>
          </mc:Choice>
        </mc:AlternateContent>
        <mc:AlternateContent xmlns:mc="http://schemas.openxmlformats.org/markup-compatibility/2006">
          <mc:Choice Requires="x14">
            <control shapeId="1044" r:id="rId10" name="Check Box 20">
              <controlPr defaultSize="0" autoFill="0" autoLine="0" autoPict="0">
                <anchor moveWithCells="1">
                  <from>
                    <xdr:col>1</xdr:col>
                    <xdr:colOff>9525</xdr:colOff>
                    <xdr:row>180</xdr:row>
                    <xdr:rowOff>161925</xdr:rowOff>
                  </from>
                  <to>
                    <xdr:col>1</xdr:col>
                    <xdr:colOff>228600</xdr:colOff>
                    <xdr:row>181</xdr:row>
                    <xdr:rowOff>190500</xdr:rowOff>
                  </to>
                </anchor>
              </controlPr>
            </control>
          </mc:Choice>
        </mc:AlternateContent>
        <mc:AlternateContent xmlns:mc="http://schemas.openxmlformats.org/markup-compatibility/2006">
          <mc:Choice Requires="x14">
            <control shapeId="1045" r:id="rId11" name="Check Box 21">
              <controlPr defaultSize="0" autoFill="0" autoLine="0" autoPict="0">
                <anchor moveWithCells="1">
                  <from>
                    <xdr:col>1</xdr:col>
                    <xdr:colOff>9525</xdr:colOff>
                    <xdr:row>181</xdr:row>
                    <xdr:rowOff>152400</xdr:rowOff>
                  </from>
                  <to>
                    <xdr:col>1</xdr:col>
                    <xdr:colOff>228600</xdr:colOff>
                    <xdr:row>182</xdr:row>
                    <xdr:rowOff>190500</xdr:rowOff>
                  </to>
                </anchor>
              </controlPr>
            </control>
          </mc:Choice>
        </mc:AlternateContent>
        <mc:AlternateContent xmlns:mc="http://schemas.openxmlformats.org/markup-compatibility/2006">
          <mc:Choice Requires="x14">
            <control shapeId="1046" r:id="rId12" name="Check Box 22">
              <controlPr defaultSize="0" autoFill="0" autoLine="0" autoPict="0">
                <anchor moveWithCells="1">
                  <from>
                    <xdr:col>1</xdr:col>
                    <xdr:colOff>9525</xdr:colOff>
                    <xdr:row>182</xdr:row>
                    <xdr:rowOff>152400</xdr:rowOff>
                  </from>
                  <to>
                    <xdr:col>1</xdr:col>
                    <xdr:colOff>228600</xdr:colOff>
                    <xdr:row>183</xdr:row>
                    <xdr:rowOff>190500</xdr:rowOff>
                  </to>
                </anchor>
              </controlPr>
            </control>
          </mc:Choice>
        </mc:AlternateContent>
        <mc:AlternateContent xmlns:mc="http://schemas.openxmlformats.org/markup-compatibility/2006">
          <mc:Choice Requires="x14">
            <control shapeId="1047" r:id="rId13" name="Check Box 23">
              <controlPr defaultSize="0" autoFill="0" autoLine="0" autoPict="0">
                <anchor moveWithCells="1">
                  <from>
                    <xdr:col>2</xdr:col>
                    <xdr:colOff>9525</xdr:colOff>
                    <xdr:row>169</xdr:row>
                    <xdr:rowOff>171450</xdr:rowOff>
                  </from>
                  <to>
                    <xdr:col>2</xdr:col>
                    <xdr:colOff>219075</xdr:colOff>
                    <xdr:row>171</xdr:row>
                    <xdr:rowOff>9525</xdr:rowOff>
                  </to>
                </anchor>
              </controlPr>
            </control>
          </mc:Choice>
        </mc:AlternateContent>
        <mc:AlternateContent xmlns:mc="http://schemas.openxmlformats.org/markup-compatibility/2006">
          <mc:Choice Requires="x14">
            <control shapeId="1050" r:id="rId14" name="Check Box 26">
              <controlPr defaultSize="0" autoFill="0" autoLine="0" autoPict="0">
                <anchor moveWithCells="1">
                  <from>
                    <xdr:col>1</xdr:col>
                    <xdr:colOff>9525</xdr:colOff>
                    <xdr:row>160</xdr:row>
                    <xdr:rowOff>161925</xdr:rowOff>
                  </from>
                  <to>
                    <xdr:col>1</xdr:col>
                    <xdr:colOff>228600</xdr:colOff>
                    <xdr:row>162</xdr:row>
                    <xdr:rowOff>0</xdr:rowOff>
                  </to>
                </anchor>
              </controlPr>
            </control>
          </mc:Choice>
        </mc:AlternateContent>
        <mc:AlternateContent xmlns:mc="http://schemas.openxmlformats.org/markup-compatibility/2006">
          <mc:Choice Requires="x14">
            <control shapeId="1107" r:id="rId15" name="Check Box 83">
              <controlPr defaultSize="0" autoFill="0" autoLine="0" autoPict="0">
                <anchor moveWithCells="1">
                  <from>
                    <xdr:col>2</xdr:col>
                    <xdr:colOff>9525</xdr:colOff>
                    <xdr:row>170</xdr:row>
                    <xdr:rowOff>180975</xdr:rowOff>
                  </from>
                  <to>
                    <xdr:col>2</xdr:col>
                    <xdr:colOff>219075</xdr:colOff>
                    <xdr:row>172</xdr:row>
                    <xdr:rowOff>9525</xdr:rowOff>
                  </to>
                </anchor>
              </controlPr>
            </control>
          </mc:Choice>
        </mc:AlternateContent>
        <mc:AlternateContent xmlns:mc="http://schemas.openxmlformats.org/markup-compatibility/2006">
          <mc:Choice Requires="x14">
            <control shapeId="1108" r:id="rId16" name="Check Box 84">
              <controlPr defaultSize="0" autoFill="0" autoLine="0" autoPict="0">
                <anchor moveWithCells="1">
                  <from>
                    <xdr:col>2</xdr:col>
                    <xdr:colOff>9525</xdr:colOff>
                    <xdr:row>176</xdr:row>
                    <xdr:rowOff>180975</xdr:rowOff>
                  </from>
                  <to>
                    <xdr:col>2</xdr:col>
                    <xdr:colOff>219075</xdr:colOff>
                    <xdr:row>178</xdr:row>
                    <xdr:rowOff>9525</xdr:rowOff>
                  </to>
                </anchor>
              </controlPr>
            </control>
          </mc:Choice>
        </mc:AlternateContent>
        <mc:AlternateContent xmlns:mc="http://schemas.openxmlformats.org/markup-compatibility/2006">
          <mc:Choice Requires="x14">
            <control shapeId="1109" r:id="rId17" name="Check Box 85">
              <controlPr defaultSize="0" autoFill="0" autoLine="0" autoPict="0">
                <anchor moveWithCells="1">
                  <from>
                    <xdr:col>2</xdr:col>
                    <xdr:colOff>9525</xdr:colOff>
                    <xdr:row>177</xdr:row>
                    <xdr:rowOff>161925</xdr:rowOff>
                  </from>
                  <to>
                    <xdr:col>2</xdr:col>
                    <xdr:colOff>219075</xdr:colOff>
                    <xdr:row>179</xdr:row>
                    <xdr:rowOff>0</xdr:rowOff>
                  </to>
                </anchor>
              </controlPr>
            </control>
          </mc:Choice>
        </mc:AlternateContent>
        <mc:AlternateContent xmlns:mc="http://schemas.openxmlformats.org/markup-compatibility/2006">
          <mc:Choice Requires="x14">
            <control shapeId="1110" r:id="rId18" name="Check Box 86">
              <controlPr defaultSize="0" autoFill="0" autoLine="0" autoPict="0">
                <anchor moveWithCells="1">
                  <from>
                    <xdr:col>2</xdr:col>
                    <xdr:colOff>9525</xdr:colOff>
                    <xdr:row>178</xdr:row>
                    <xdr:rowOff>161925</xdr:rowOff>
                  </from>
                  <to>
                    <xdr:col>2</xdr:col>
                    <xdr:colOff>219075</xdr:colOff>
                    <xdr:row>179</xdr:row>
                    <xdr:rowOff>190500</xdr:rowOff>
                  </to>
                </anchor>
              </controlPr>
            </control>
          </mc:Choice>
        </mc:AlternateContent>
        <mc:AlternateContent xmlns:mc="http://schemas.openxmlformats.org/markup-compatibility/2006">
          <mc:Choice Requires="x14">
            <control shapeId="1111" r:id="rId19" name="Check Box 87">
              <controlPr defaultSize="0" autoFill="0" autoLine="0" autoPict="0">
                <anchor moveWithCells="1">
                  <from>
                    <xdr:col>2</xdr:col>
                    <xdr:colOff>9525</xdr:colOff>
                    <xdr:row>179</xdr:row>
                    <xdr:rowOff>161925</xdr:rowOff>
                  </from>
                  <to>
                    <xdr:col>2</xdr:col>
                    <xdr:colOff>219075</xdr:colOff>
                    <xdr:row>180</xdr:row>
                    <xdr:rowOff>190500</xdr:rowOff>
                  </to>
                </anchor>
              </controlPr>
            </control>
          </mc:Choice>
        </mc:AlternateContent>
        <mc:AlternateContent xmlns:mc="http://schemas.openxmlformats.org/markup-compatibility/2006">
          <mc:Choice Requires="x14">
            <control shapeId="1112" r:id="rId20" name="Check Box 88">
              <controlPr defaultSize="0" autoFill="0" autoLine="0" autoPict="0">
                <anchor moveWithCells="1">
                  <from>
                    <xdr:col>2</xdr:col>
                    <xdr:colOff>9525</xdr:colOff>
                    <xdr:row>180</xdr:row>
                    <xdr:rowOff>152400</xdr:rowOff>
                  </from>
                  <to>
                    <xdr:col>2</xdr:col>
                    <xdr:colOff>228600</xdr:colOff>
                    <xdr:row>181</xdr:row>
                    <xdr:rowOff>190500</xdr:rowOff>
                  </to>
                </anchor>
              </controlPr>
            </control>
          </mc:Choice>
        </mc:AlternateContent>
        <mc:AlternateContent xmlns:mc="http://schemas.openxmlformats.org/markup-compatibility/2006">
          <mc:Choice Requires="x14">
            <control shapeId="1113" r:id="rId21" name="Check Box 89">
              <controlPr defaultSize="0" autoFill="0" autoLine="0" autoPict="0">
                <anchor moveWithCells="1">
                  <from>
                    <xdr:col>2</xdr:col>
                    <xdr:colOff>9525</xdr:colOff>
                    <xdr:row>181</xdr:row>
                    <xdr:rowOff>152400</xdr:rowOff>
                  </from>
                  <to>
                    <xdr:col>2</xdr:col>
                    <xdr:colOff>228600</xdr:colOff>
                    <xdr:row>182</xdr:row>
                    <xdr:rowOff>190500</xdr:rowOff>
                  </to>
                </anchor>
              </controlPr>
            </control>
          </mc:Choice>
        </mc:AlternateContent>
        <mc:AlternateContent xmlns:mc="http://schemas.openxmlformats.org/markup-compatibility/2006">
          <mc:Choice Requires="x14">
            <control shapeId="1114" r:id="rId22" name="Check Box 90">
              <controlPr defaultSize="0" autoFill="0" autoLine="0" autoPict="0">
                <anchor moveWithCells="1">
                  <from>
                    <xdr:col>2</xdr:col>
                    <xdr:colOff>9525</xdr:colOff>
                    <xdr:row>182</xdr:row>
                    <xdr:rowOff>152400</xdr:rowOff>
                  </from>
                  <to>
                    <xdr:col>2</xdr:col>
                    <xdr:colOff>228600</xdr:colOff>
                    <xdr:row>183</xdr:row>
                    <xdr:rowOff>190500</xdr:rowOff>
                  </to>
                </anchor>
              </controlPr>
            </control>
          </mc:Choice>
        </mc:AlternateContent>
        <mc:AlternateContent xmlns:mc="http://schemas.openxmlformats.org/markup-compatibility/2006">
          <mc:Choice Requires="x14">
            <control shapeId="1115" r:id="rId23" name="Check Box 91">
              <controlPr defaultSize="0" autoFill="0" autoLine="0" autoPict="0">
                <anchor moveWithCells="1">
                  <from>
                    <xdr:col>9</xdr:col>
                    <xdr:colOff>9525</xdr:colOff>
                    <xdr:row>170</xdr:row>
                    <xdr:rowOff>180975</xdr:rowOff>
                  </from>
                  <to>
                    <xdr:col>9</xdr:col>
                    <xdr:colOff>228600</xdr:colOff>
                    <xdr:row>172</xdr:row>
                    <xdr:rowOff>9525</xdr:rowOff>
                  </to>
                </anchor>
              </controlPr>
            </control>
          </mc:Choice>
        </mc:AlternateContent>
        <mc:AlternateContent xmlns:mc="http://schemas.openxmlformats.org/markup-compatibility/2006">
          <mc:Choice Requires="x14">
            <control shapeId="1118" r:id="rId24" name="Check Box 94">
              <controlPr defaultSize="0" autoFill="0" autoLine="0" autoPict="0">
                <anchor moveWithCells="1">
                  <from>
                    <xdr:col>9</xdr:col>
                    <xdr:colOff>9525</xdr:colOff>
                    <xdr:row>176</xdr:row>
                    <xdr:rowOff>180975</xdr:rowOff>
                  </from>
                  <to>
                    <xdr:col>9</xdr:col>
                    <xdr:colOff>228600</xdr:colOff>
                    <xdr:row>178</xdr:row>
                    <xdr:rowOff>9525</xdr:rowOff>
                  </to>
                </anchor>
              </controlPr>
            </control>
          </mc:Choice>
        </mc:AlternateContent>
        <mc:AlternateContent xmlns:mc="http://schemas.openxmlformats.org/markup-compatibility/2006">
          <mc:Choice Requires="x14">
            <control shapeId="1119" r:id="rId25" name="Check Box 95">
              <controlPr defaultSize="0" autoFill="0" autoLine="0" autoPict="0">
                <anchor moveWithCells="1">
                  <from>
                    <xdr:col>9</xdr:col>
                    <xdr:colOff>9525</xdr:colOff>
                    <xdr:row>177</xdr:row>
                    <xdr:rowOff>161925</xdr:rowOff>
                  </from>
                  <to>
                    <xdr:col>9</xdr:col>
                    <xdr:colOff>228600</xdr:colOff>
                    <xdr:row>179</xdr:row>
                    <xdr:rowOff>0</xdr:rowOff>
                  </to>
                </anchor>
              </controlPr>
            </control>
          </mc:Choice>
        </mc:AlternateContent>
        <mc:AlternateContent xmlns:mc="http://schemas.openxmlformats.org/markup-compatibility/2006">
          <mc:Choice Requires="x14">
            <control shapeId="1120" r:id="rId26" name="Check Box 96">
              <controlPr defaultSize="0" autoFill="0" autoLine="0" autoPict="0">
                <anchor moveWithCells="1">
                  <from>
                    <xdr:col>9</xdr:col>
                    <xdr:colOff>9525</xdr:colOff>
                    <xdr:row>178</xdr:row>
                    <xdr:rowOff>161925</xdr:rowOff>
                  </from>
                  <to>
                    <xdr:col>9</xdr:col>
                    <xdr:colOff>228600</xdr:colOff>
                    <xdr:row>179</xdr:row>
                    <xdr:rowOff>190500</xdr:rowOff>
                  </to>
                </anchor>
              </controlPr>
            </control>
          </mc:Choice>
        </mc:AlternateContent>
        <mc:AlternateContent xmlns:mc="http://schemas.openxmlformats.org/markup-compatibility/2006">
          <mc:Choice Requires="x14">
            <control shapeId="1121" r:id="rId27" name="Check Box 97">
              <controlPr defaultSize="0" autoFill="0" autoLine="0" autoPict="0">
                <anchor moveWithCells="1">
                  <from>
                    <xdr:col>9</xdr:col>
                    <xdr:colOff>9525</xdr:colOff>
                    <xdr:row>179</xdr:row>
                    <xdr:rowOff>161925</xdr:rowOff>
                  </from>
                  <to>
                    <xdr:col>9</xdr:col>
                    <xdr:colOff>228600</xdr:colOff>
                    <xdr:row>180</xdr:row>
                    <xdr:rowOff>190500</xdr:rowOff>
                  </to>
                </anchor>
              </controlPr>
            </control>
          </mc:Choice>
        </mc:AlternateContent>
        <mc:AlternateContent xmlns:mc="http://schemas.openxmlformats.org/markup-compatibility/2006">
          <mc:Choice Requires="x14">
            <control shapeId="1122" r:id="rId28" name="Check Box 98">
              <controlPr defaultSize="0" autoFill="0" autoLine="0" autoPict="0">
                <anchor moveWithCells="1">
                  <from>
                    <xdr:col>9</xdr:col>
                    <xdr:colOff>9525</xdr:colOff>
                    <xdr:row>180</xdr:row>
                    <xdr:rowOff>152400</xdr:rowOff>
                  </from>
                  <to>
                    <xdr:col>9</xdr:col>
                    <xdr:colOff>228600</xdr:colOff>
                    <xdr:row>181</xdr:row>
                    <xdr:rowOff>190500</xdr:rowOff>
                  </to>
                </anchor>
              </controlPr>
            </control>
          </mc:Choice>
        </mc:AlternateContent>
        <mc:AlternateContent xmlns:mc="http://schemas.openxmlformats.org/markup-compatibility/2006">
          <mc:Choice Requires="x14">
            <control shapeId="1123" r:id="rId29" name="Check Box 99">
              <controlPr defaultSize="0" autoFill="0" autoLine="0" autoPict="0">
                <anchor moveWithCells="1">
                  <from>
                    <xdr:col>9</xdr:col>
                    <xdr:colOff>9525</xdr:colOff>
                    <xdr:row>181</xdr:row>
                    <xdr:rowOff>152400</xdr:rowOff>
                  </from>
                  <to>
                    <xdr:col>9</xdr:col>
                    <xdr:colOff>228600</xdr:colOff>
                    <xdr:row>182</xdr:row>
                    <xdr:rowOff>190500</xdr:rowOff>
                  </to>
                </anchor>
              </controlPr>
            </control>
          </mc:Choice>
        </mc:AlternateContent>
        <mc:AlternateContent xmlns:mc="http://schemas.openxmlformats.org/markup-compatibility/2006">
          <mc:Choice Requires="x14">
            <control shapeId="1124" r:id="rId30" name="Check Box 100">
              <controlPr defaultSize="0" autoFill="0" autoLine="0" autoPict="0">
                <anchor moveWithCells="1">
                  <from>
                    <xdr:col>9</xdr:col>
                    <xdr:colOff>9525</xdr:colOff>
                    <xdr:row>182</xdr:row>
                    <xdr:rowOff>152400</xdr:rowOff>
                  </from>
                  <to>
                    <xdr:col>9</xdr:col>
                    <xdr:colOff>228600</xdr:colOff>
                    <xdr:row>183</xdr:row>
                    <xdr:rowOff>190500</xdr:rowOff>
                  </to>
                </anchor>
              </controlPr>
            </control>
          </mc:Choice>
        </mc:AlternateContent>
        <mc:AlternateContent xmlns:mc="http://schemas.openxmlformats.org/markup-compatibility/2006">
          <mc:Choice Requires="x14">
            <control shapeId="1129" r:id="rId31" name="Check Box 105">
              <controlPr defaultSize="0" autoFill="0" autoLine="0" autoPict="0">
                <anchor moveWithCells="1">
                  <from>
                    <xdr:col>9</xdr:col>
                    <xdr:colOff>9525</xdr:colOff>
                    <xdr:row>164</xdr:row>
                    <xdr:rowOff>171450</xdr:rowOff>
                  </from>
                  <to>
                    <xdr:col>9</xdr:col>
                    <xdr:colOff>228600</xdr:colOff>
                    <xdr:row>166</xdr:row>
                    <xdr:rowOff>19050</xdr:rowOff>
                  </to>
                </anchor>
              </controlPr>
            </control>
          </mc:Choice>
        </mc:AlternateContent>
        <mc:AlternateContent xmlns:mc="http://schemas.openxmlformats.org/markup-compatibility/2006">
          <mc:Choice Requires="x14">
            <control shapeId="1130" r:id="rId32" name="Check Box 106">
              <controlPr defaultSize="0" autoFill="0" autoLine="0" autoPict="0">
                <anchor moveWithCells="1">
                  <from>
                    <xdr:col>9</xdr:col>
                    <xdr:colOff>9525</xdr:colOff>
                    <xdr:row>165</xdr:row>
                    <xdr:rowOff>180975</xdr:rowOff>
                  </from>
                  <to>
                    <xdr:col>9</xdr:col>
                    <xdr:colOff>228600</xdr:colOff>
                    <xdr:row>167</xdr:row>
                    <xdr:rowOff>19050</xdr:rowOff>
                  </to>
                </anchor>
              </controlPr>
            </control>
          </mc:Choice>
        </mc:AlternateContent>
        <mc:AlternateContent xmlns:mc="http://schemas.openxmlformats.org/markup-compatibility/2006">
          <mc:Choice Requires="x14">
            <control shapeId="1131" r:id="rId33" name="Check Box 107">
              <controlPr defaultSize="0" autoFill="0" autoLine="0" autoPict="0">
                <anchor moveWithCells="1">
                  <from>
                    <xdr:col>9</xdr:col>
                    <xdr:colOff>9525</xdr:colOff>
                    <xdr:row>166</xdr:row>
                    <xdr:rowOff>180975</xdr:rowOff>
                  </from>
                  <to>
                    <xdr:col>9</xdr:col>
                    <xdr:colOff>228600</xdr:colOff>
                    <xdr:row>168</xdr:row>
                    <xdr:rowOff>19050</xdr:rowOff>
                  </to>
                </anchor>
              </controlPr>
            </control>
          </mc:Choice>
        </mc:AlternateContent>
        <mc:AlternateContent xmlns:mc="http://schemas.openxmlformats.org/markup-compatibility/2006">
          <mc:Choice Requires="x14">
            <control shapeId="1132" r:id="rId34" name="Check Box 108">
              <controlPr defaultSize="0" autoFill="0" autoLine="0" autoPict="0">
                <anchor moveWithCells="1">
                  <from>
                    <xdr:col>9</xdr:col>
                    <xdr:colOff>9525</xdr:colOff>
                    <xdr:row>167</xdr:row>
                    <xdr:rowOff>180975</xdr:rowOff>
                  </from>
                  <to>
                    <xdr:col>9</xdr:col>
                    <xdr:colOff>228600</xdr:colOff>
                    <xdr:row>169</xdr:row>
                    <xdr:rowOff>19050</xdr:rowOff>
                  </to>
                </anchor>
              </controlPr>
            </control>
          </mc:Choice>
        </mc:AlternateContent>
        <mc:AlternateContent xmlns:mc="http://schemas.openxmlformats.org/markup-compatibility/2006">
          <mc:Choice Requires="x14">
            <control shapeId="1133" r:id="rId35" name="Check Box 109">
              <controlPr defaultSize="0" autoFill="0" autoLine="0" autoPict="0">
                <anchor moveWithCells="1">
                  <from>
                    <xdr:col>1</xdr:col>
                    <xdr:colOff>9525</xdr:colOff>
                    <xdr:row>164</xdr:row>
                    <xdr:rowOff>171450</xdr:rowOff>
                  </from>
                  <to>
                    <xdr:col>1</xdr:col>
                    <xdr:colOff>228600</xdr:colOff>
                    <xdr:row>166</xdr:row>
                    <xdr:rowOff>9525</xdr:rowOff>
                  </to>
                </anchor>
              </controlPr>
            </control>
          </mc:Choice>
        </mc:AlternateContent>
        <mc:AlternateContent xmlns:mc="http://schemas.openxmlformats.org/markup-compatibility/2006">
          <mc:Choice Requires="x14">
            <control shapeId="1134" r:id="rId36" name="Check Box 110">
              <controlPr defaultSize="0" autoFill="0" autoLine="0" autoPict="0">
                <anchor moveWithCells="1">
                  <from>
                    <xdr:col>1</xdr:col>
                    <xdr:colOff>9525</xdr:colOff>
                    <xdr:row>165</xdr:row>
                    <xdr:rowOff>180975</xdr:rowOff>
                  </from>
                  <to>
                    <xdr:col>1</xdr:col>
                    <xdr:colOff>228600</xdr:colOff>
                    <xdr:row>167</xdr:row>
                    <xdr:rowOff>9525</xdr:rowOff>
                  </to>
                </anchor>
              </controlPr>
            </control>
          </mc:Choice>
        </mc:AlternateContent>
        <mc:AlternateContent xmlns:mc="http://schemas.openxmlformats.org/markup-compatibility/2006">
          <mc:Choice Requires="x14">
            <control shapeId="1135" r:id="rId37" name="Check Box 111">
              <controlPr defaultSize="0" autoFill="0" autoLine="0" autoPict="0">
                <anchor moveWithCells="1">
                  <from>
                    <xdr:col>1</xdr:col>
                    <xdr:colOff>9525</xdr:colOff>
                    <xdr:row>166</xdr:row>
                    <xdr:rowOff>180975</xdr:rowOff>
                  </from>
                  <to>
                    <xdr:col>1</xdr:col>
                    <xdr:colOff>228600</xdr:colOff>
                    <xdr:row>168</xdr:row>
                    <xdr:rowOff>9525</xdr:rowOff>
                  </to>
                </anchor>
              </controlPr>
            </control>
          </mc:Choice>
        </mc:AlternateContent>
        <mc:AlternateContent xmlns:mc="http://schemas.openxmlformats.org/markup-compatibility/2006">
          <mc:Choice Requires="x14">
            <control shapeId="1136" r:id="rId38" name="Check Box 112">
              <controlPr defaultSize="0" autoFill="0" autoLine="0" autoPict="0">
                <anchor moveWithCells="1">
                  <from>
                    <xdr:col>1</xdr:col>
                    <xdr:colOff>9525</xdr:colOff>
                    <xdr:row>167</xdr:row>
                    <xdr:rowOff>180975</xdr:rowOff>
                  </from>
                  <to>
                    <xdr:col>1</xdr:col>
                    <xdr:colOff>228600</xdr:colOff>
                    <xdr:row>169</xdr:row>
                    <xdr:rowOff>19050</xdr:rowOff>
                  </to>
                </anchor>
              </controlPr>
            </control>
          </mc:Choice>
        </mc:AlternateContent>
        <mc:AlternateContent xmlns:mc="http://schemas.openxmlformats.org/markup-compatibility/2006">
          <mc:Choice Requires="x14">
            <control shapeId="1145" r:id="rId39" name="Check Box 121">
              <controlPr defaultSize="0" autoFill="0" autoLine="0" autoPict="0">
                <anchor moveWithCells="1">
                  <from>
                    <xdr:col>9</xdr:col>
                    <xdr:colOff>9525</xdr:colOff>
                    <xdr:row>160</xdr:row>
                    <xdr:rowOff>161925</xdr:rowOff>
                  </from>
                  <to>
                    <xdr:col>9</xdr:col>
                    <xdr:colOff>228600</xdr:colOff>
                    <xdr:row>162</xdr:row>
                    <xdr:rowOff>9525</xdr:rowOff>
                  </to>
                </anchor>
              </controlPr>
            </control>
          </mc:Choice>
        </mc:AlternateContent>
        <mc:AlternateContent xmlns:mc="http://schemas.openxmlformats.org/markup-compatibility/2006">
          <mc:Choice Requires="x14">
            <control shapeId="1168" r:id="rId40" name="Check Box 144">
              <controlPr defaultSize="0" autoFill="0" autoLine="0" autoPict="0">
                <anchor moveWithCells="1">
                  <from>
                    <xdr:col>1</xdr:col>
                    <xdr:colOff>9525</xdr:colOff>
                    <xdr:row>184</xdr:row>
                    <xdr:rowOff>200025</xdr:rowOff>
                  </from>
                  <to>
                    <xdr:col>1</xdr:col>
                    <xdr:colOff>228600</xdr:colOff>
                    <xdr:row>186</xdr:row>
                    <xdr:rowOff>38100</xdr:rowOff>
                  </to>
                </anchor>
              </controlPr>
            </control>
          </mc:Choice>
        </mc:AlternateContent>
        <mc:AlternateContent xmlns:mc="http://schemas.openxmlformats.org/markup-compatibility/2006">
          <mc:Choice Requires="x14">
            <control shapeId="1169" r:id="rId41" name="Check Box 145">
              <controlPr defaultSize="0" autoFill="0" autoLine="0" autoPict="0">
                <anchor moveWithCells="1">
                  <from>
                    <xdr:col>1</xdr:col>
                    <xdr:colOff>9525</xdr:colOff>
                    <xdr:row>185</xdr:row>
                    <xdr:rowOff>200025</xdr:rowOff>
                  </from>
                  <to>
                    <xdr:col>1</xdr:col>
                    <xdr:colOff>228600</xdr:colOff>
                    <xdr:row>187</xdr:row>
                    <xdr:rowOff>28575</xdr:rowOff>
                  </to>
                </anchor>
              </controlPr>
            </control>
          </mc:Choice>
        </mc:AlternateContent>
        <mc:AlternateContent xmlns:mc="http://schemas.openxmlformats.org/markup-compatibility/2006">
          <mc:Choice Requires="x14">
            <control shapeId="1170" r:id="rId42" name="Check Box 146">
              <controlPr defaultSize="0" autoFill="0" autoLine="0" autoPict="0">
                <anchor moveWithCells="1">
                  <from>
                    <xdr:col>1</xdr:col>
                    <xdr:colOff>9525</xdr:colOff>
                    <xdr:row>186</xdr:row>
                    <xdr:rowOff>190500</xdr:rowOff>
                  </from>
                  <to>
                    <xdr:col>1</xdr:col>
                    <xdr:colOff>228600</xdr:colOff>
                    <xdr:row>188</xdr:row>
                    <xdr:rowOff>19050</xdr:rowOff>
                  </to>
                </anchor>
              </controlPr>
            </control>
          </mc:Choice>
        </mc:AlternateContent>
        <mc:AlternateContent xmlns:mc="http://schemas.openxmlformats.org/markup-compatibility/2006">
          <mc:Choice Requires="x14">
            <control shapeId="1171" r:id="rId43" name="Check Box 147">
              <controlPr defaultSize="0" autoFill="0" autoLine="0" autoPict="0">
                <anchor moveWithCells="1">
                  <from>
                    <xdr:col>1</xdr:col>
                    <xdr:colOff>9525</xdr:colOff>
                    <xdr:row>187</xdr:row>
                    <xdr:rowOff>180975</xdr:rowOff>
                  </from>
                  <to>
                    <xdr:col>1</xdr:col>
                    <xdr:colOff>228600</xdr:colOff>
                    <xdr:row>189</xdr:row>
                    <xdr:rowOff>9525</xdr:rowOff>
                  </to>
                </anchor>
              </controlPr>
            </control>
          </mc:Choice>
        </mc:AlternateContent>
        <mc:AlternateContent xmlns:mc="http://schemas.openxmlformats.org/markup-compatibility/2006">
          <mc:Choice Requires="x14">
            <control shapeId="1172" r:id="rId44" name="Check Box 148">
              <controlPr defaultSize="0" autoFill="0" autoLine="0" autoPict="0">
                <anchor moveWithCells="1">
                  <from>
                    <xdr:col>1</xdr:col>
                    <xdr:colOff>9525</xdr:colOff>
                    <xdr:row>193</xdr:row>
                    <xdr:rowOff>161925</xdr:rowOff>
                  </from>
                  <to>
                    <xdr:col>1</xdr:col>
                    <xdr:colOff>228600</xdr:colOff>
                    <xdr:row>194</xdr:row>
                    <xdr:rowOff>190500</xdr:rowOff>
                  </to>
                </anchor>
              </controlPr>
            </control>
          </mc:Choice>
        </mc:AlternateContent>
        <mc:AlternateContent xmlns:mc="http://schemas.openxmlformats.org/markup-compatibility/2006">
          <mc:Choice Requires="x14">
            <control shapeId="1173" r:id="rId45" name="Check Box 149">
              <controlPr defaultSize="0" autoFill="0" autoLine="0" autoPict="0">
                <anchor moveWithCells="1">
                  <from>
                    <xdr:col>1</xdr:col>
                    <xdr:colOff>9525</xdr:colOff>
                    <xdr:row>194</xdr:row>
                    <xdr:rowOff>152400</xdr:rowOff>
                  </from>
                  <to>
                    <xdr:col>1</xdr:col>
                    <xdr:colOff>228600</xdr:colOff>
                    <xdr:row>195</xdr:row>
                    <xdr:rowOff>190500</xdr:rowOff>
                  </to>
                </anchor>
              </controlPr>
            </control>
          </mc:Choice>
        </mc:AlternateContent>
        <mc:AlternateContent xmlns:mc="http://schemas.openxmlformats.org/markup-compatibility/2006">
          <mc:Choice Requires="x14">
            <control shapeId="1174" r:id="rId46" name="Check Box 150">
              <controlPr defaultSize="0" autoFill="0" autoLine="0" autoPict="0">
                <anchor moveWithCells="1">
                  <from>
                    <xdr:col>1</xdr:col>
                    <xdr:colOff>9525</xdr:colOff>
                    <xdr:row>195</xdr:row>
                    <xdr:rowOff>152400</xdr:rowOff>
                  </from>
                  <to>
                    <xdr:col>1</xdr:col>
                    <xdr:colOff>228600</xdr:colOff>
                    <xdr:row>196</xdr:row>
                    <xdr:rowOff>190500</xdr:rowOff>
                  </to>
                </anchor>
              </controlPr>
            </control>
          </mc:Choice>
        </mc:AlternateContent>
        <mc:AlternateContent xmlns:mc="http://schemas.openxmlformats.org/markup-compatibility/2006">
          <mc:Choice Requires="x14">
            <control shapeId="1175" r:id="rId47" name="Check Box 151">
              <controlPr defaultSize="0" autoFill="0" autoLine="0" autoPict="0">
                <anchor moveWithCells="1">
                  <from>
                    <xdr:col>1</xdr:col>
                    <xdr:colOff>9525</xdr:colOff>
                    <xdr:row>196</xdr:row>
                    <xdr:rowOff>161925</xdr:rowOff>
                  </from>
                  <to>
                    <xdr:col>1</xdr:col>
                    <xdr:colOff>228600</xdr:colOff>
                    <xdr:row>198</xdr:row>
                    <xdr:rowOff>9525</xdr:rowOff>
                  </to>
                </anchor>
              </controlPr>
            </control>
          </mc:Choice>
        </mc:AlternateContent>
        <mc:AlternateContent xmlns:mc="http://schemas.openxmlformats.org/markup-compatibility/2006">
          <mc:Choice Requires="x14">
            <control shapeId="1176" r:id="rId48" name="Check Box 152">
              <controlPr defaultSize="0" autoFill="0" autoLine="0" autoPict="0">
                <anchor moveWithCells="1">
                  <from>
                    <xdr:col>1</xdr:col>
                    <xdr:colOff>9525</xdr:colOff>
                    <xdr:row>197</xdr:row>
                    <xdr:rowOff>171450</xdr:rowOff>
                  </from>
                  <to>
                    <xdr:col>1</xdr:col>
                    <xdr:colOff>228600</xdr:colOff>
                    <xdr:row>199</xdr:row>
                    <xdr:rowOff>9525</xdr:rowOff>
                  </to>
                </anchor>
              </controlPr>
            </control>
          </mc:Choice>
        </mc:AlternateContent>
        <mc:AlternateContent xmlns:mc="http://schemas.openxmlformats.org/markup-compatibility/2006">
          <mc:Choice Requires="x14">
            <control shapeId="1177" r:id="rId49" name="Check Box 153">
              <controlPr defaultSize="0" autoFill="0" autoLine="0" autoPict="0">
                <anchor moveWithCells="1">
                  <from>
                    <xdr:col>2</xdr:col>
                    <xdr:colOff>9525</xdr:colOff>
                    <xdr:row>184</xdr:row>
                    <xdr:rowOff>200025</xdr:rowOff>
                  </from>
                  <to>
                    <xdr:col>2</xdr:col>
                    <xdr:colOff>228600</xdr:colOff>
                    <xdr:row>186</xdr:row>
                    <xdr:rowOff>38100</xdr:rowOff>
                  </to>
                </anchor>
              </controlPr>
            </control>
          </mc:Choice>
        </mc:AlternateContent>
        <mc:AlternateContent xmlns:mc="http://schemas.openxmlformats.org/markup-compatibility/2006">
          <mc:Choice Requires="x14">
            <control shapeId="1178" r:id="rId50" name="Check Box 154">
              <controlPr defaultSize="0" autoFill="0" autoLine="0" autoPict="0">
                <anchor moveWithCells="1">
                  <from>
                    <xdr:col>2</xdr:col>
                    <xdr:colOff>9525</xdr:colOff>
                    <xdr:row>185</xdr:row>
                    <xdr:rowOff>200025</xdr:rowOff>
                  </from>
                  <to>
                    <xdr:col>2</xdr:col>
                    <xdr:colOff>228600</xdr:colOff>
                    <xdr:row>187</xdr:row>
                    <xdr:rowOff>28575</xdr:rowOff>
                  </to>
                </anchor>
              </controlPr>
            </control>
          </mc:Choice>
        </mc:AlternateContent>
        <mc:AlternateContent xmlns:mc="http://schemas.openxmlformats.org/markup-compatibility/2006">
          <mc:Choice Requires="x14">
            <control shapeId="1179" r:id="rId51" name="Check Box 155">
              <controlPr defaultSize="0" autoFill="0" autoLine="0" autoPict="0">
                <anchor moveWithCells="1">
                  <from>
                    <xdr:col>2</xdr:col>
                    <xdr:colOff>9525</xdr:colOff>
                    <xdr:row>186</xdr:row>
                    <xdr:rowOff>190500</xdr:rowOff>
                  </from>
                  <to>
                    <xdr:col>2</xdr:col>
                    <xdr:colOff>228600</xdr:colOff>
                    <xdr:row>188</xdr:row>
                    <xdr:rowOff>28575</xdr:rowOff>
                  </to>
                </anchor>
              </controlPr>
            </control>
          </mc:Choice>
        </mc:AlternateContent>
        <mc:AlternateContent xmlns:mc="http://schemas.openxmlformats.org/markup-compatibility/2006">
          <mc:Choice Requires="x14">
            <control shapeId="1180" r:id="rId52" name="Check Box 156">
              <controlPr defaultSize="0" autoFill="0" autoLine="0" autoPict="0">
                <anchor moveWithCells="1">
                  <from>
                    <xdr:col>2</xdr:col>
                    <xdr:colOff>9525</xdr:colOff>
                    <xdr:row>187</xdr:row>
                    <xdr:rowOff>190500</xdr:rowOff>
                  </from>
                  <to>
                    <xdr:col>2</xdr:col>
                    <xdr:colOff>228600</xdr:colOff>
                    <xdr:row>189</xdr:row>
                    <xdr:rowOff>19050</xdr:rowOff>
                  </to>
                </anchor>
              </controlPr>
            </control>
          </mc:Choice>
        </mc:AlternateContent>
        <mc:AlternateContent xmlns:mc="http://schemas.openxmlformats.org/markup-compatibility/2006">
          <mc:Choice Requires="x14">
            <control shapeId="1181" r:id="rId53" name="Check Box 157">
              <controlPr defaultSize="0" autoFill="0" autoLine="0" autoPict="0">
                <anchor moveWithCells="1">
                  <from>
                    <xdr:col>2</xdr:col>
                    <xdr:colOff>9525</xdr:colOff>
                    <xdr:row>193</xdr:row>
                    <xdr:rowOff>161925</xdr:rowOff>
                  </from>
                  <to>
                    <xdr:col>2</xdr:col>
                    <xdr:colOff>228600</xdr:colOff>
                    <xdr:row>194</xdr:row>
                    <xdr:rowOff>190500</xdr:rowOff>
                  </to>
                </anchor>
              </controlPr>
            </control>
          </mc:Choice>
        </mc:AlternateContent>
        <mc:AlternateContent xmlns:mc="http://schemas.openxmlformats.org/markup-compatibility/2006">
          <mc:Choice Requires="x14">
            <control shapeId="1182" r:id="rId54" name="Check Box 158">
              <controlPr defaultSize="0" autoFill="0" autoLine="0" autoPict="0">
                <anchor moveWithCells="1">
                  <from>
                    <xdr:col>2</xdr:col>
                    <xdr:colOff>9525</xdr:colOff>
                    <xdr:row>194</xdr:row>
                    <xdr:rowOff>152400</xdr:rowOff>
                  </from>
                  <to>
                    <xdr:col>2</xdr:col>
                    <xdr:colOff>228600</xdr:colOff>
                    <xdr:row>195</xdr:row>
                    <xdr:rowOff>190500</xdr:rowOff>
                  </to>
                </anchor>
              </controlPr>
            </control>
          </mc:Choice>
        </mc:AlternateContent>
        <mc:AlternateContent xmlns:mc="http://schemas.openxmlformats.org/markup-compatibility/2006">
          <mc:Choice Requires="x14">
            <control shapeId="1183" r:id="rId55" name="Check Box 159">
              <controlPr defaultSize="0" autoFill="0" autoLine="0" autoPict="0">
                <anchor moveWithCells="1">
                  <from>
                    <xdr:col>2</xdr:col>
                    <xdr:colOff>9525</xdr:colOff>
                    <xdr:row>195</xdr:row>
                    <xdr:rowOff>161925</xdr:rowOff>
                  </from>
                  <to>
                    <xdr:col>2</xdr:col>
                    <xdr:colOff>228600</xdr:colOff>
                    <xdr:row>196</xdr:row>
                    <xdr:rowOff>200025</xdr:rowOff>
                  </to>
                </anchor>
              </controlPr>
            </control>
          </mc:Choice>
        </mc:AlternateContent>
        <mc:AlternateContent xmlns:mc="http://schemas.openxmlformats.org/markup-compatibility/2006">
          <mc:Choice Requires="x14">
            <control shapeId="1184" r:id="rId56" name="Check Box 160">
              <controlPr defaultSize="0" autoFill="0" autoLine="0" autoPict="0">
                <anchor moveWithCells="1">
                  <from>
                    <xdr:col>2</xdr:col>
                    <xdr:colOff>9525</xdr:colOff>
                    <xdr:row>196</xdr:row>
                    <xdr:rowOff>161925</xdr:rowOff>
                  </from>
                  <to>
                    <xdr:col>2</xdr:col>
                    <xdr:colOff>228600</xdr:colOff>
                    <xdr:row>198</xdr:row>
                    <xdr:rowOff>9525</xdr:rowOff>
                  </to>
                </anchor>
              </controlPr>
            </control>
          </mc:Choice>
        </mc:AlternateContent>
        <mc:AlternateContent xmlns:mc="http://schemas.openxmlformats.org/markup-compatibility/2006">
          <mc:Choice Requires="x14">
            <control shapeId="1185" r:id="rId57" name="Check Box 161">
              <controlPr defaultSize="0" autoFill="0" autoLine="0" autoPict="0">
                <anchor moveWithCells="1">
                  <from>
                    <xdr:col>2</xdr:col>
                    <xdr:colOff>9525</xdr:colOff>
                    <xdr:row>197</xdr:row>
                    <xdr:rowOff>180975</xdr:rowOff>
                  </from>
                  <to>
                    <xdr:col>2</xdr:col>
                    <xdr:colOff>228600</xdr:colOff>
                    <xdr:row>199</xdr:row>
                    <xdr:rowOff>19050</xdr:rowOff>
                  </to>
                </anchor>
              </controlPr>
            </control>
          </mc:Choice>
        </mc:AlternateContent>
        <mc:AlternateContent xmlns:mc="http://schemas.openxmlformats.org/markup-compatibility/2006">
          <mc:Choice Requires="x14">
            <control shapeId="1186" r:id="rId58" name="Check Box 162">
              <controlPr defaultSize="0" autoFill="0" autoLine="0" autoPict="0">
                <anchor moveWithCells="1">
                  <from>
                    <xdr:col>9</xdr:col>
                    <xdr:colOff>0</xdr:colOff>
                    <xdr:row>185</xdr:row>
                    <xdr:rowOff>180975</xdr:rowOff>
                  </from>
                  <to>
                    <xdr:col>9</xdr:col>
                    <xdr:colOff>247650</xdr:colOff>
                    <xdr:row>187</xdr:row>
                    <xdr:rowOff>28575</xdr:rowOff>
                  </to>
                </anchor>
              </controlPr>
            </control>
          </mc:Choice>
        </mc:AlternateContent>
        <mc:AlternateContent xmlns:mc="http://schemas.openxmlformats.org/markup-compatibility/2006">
          <mc:Choice Requires="x14">
            <control shapeId="1187" r:id="rId59" name="Check Box 163">
              <controlPr defaultSize="0" autoFill="0" autoLine="0" autoPict="0">
                <anchor moveWithCells="1">
                  <from>
                    <xdr:col>9</xdr:col>
                    <xdr:colOff>0</xdr:colOff>
                    <xdr:row>184</xdr:row>
                    <xdr:rowOff>171450</xdr:rowOff>
                  </from>
                  <to>
                    <xdr:col>9</xdr:col>
                    <xdr:colOff>247650</xdr:colOff>
                    <xdr:row>186</xdr:row>
                    <xdr:rowOff>38100</xdr:rowOff>
                  </to>
                </anchor>
              </controlPr>
            </control>
          </mc:Choice>
        </mc:AlternateContent>
        <mc:AlternateContent xmlns:mc="http://schemas.openxmlformats.org/markup-compatibility/2006">
          <mc:Choice Requires="x14">
            <control shapeId="1189" r:id="rId60" name="Check Box 165">
              <controlPr defaultSize="0" autoFill="0" autoLine="0" autoPict="0">
                <anchor moveWithCells="1">
                  <from>
                    <xdr:col>9</xdr:col>
                    <xdr:colOff>0</xdr:colOff>
                    <xdr:row>186</xdr:row>
                    <xdr:rowOff>171450</xdr:rowOff>
                  </from>
                  <to>
                    <xdr:col>9</xdr:col>
                    <xdr:colOff>247650</xdr:colOff>
                    <xdr:row>188</xdr:row>
                    <xdr:rowOff>28575</xdr:rowOff>
                  </to>
                </anchor>
              </controlPr>
            </control>
          </mc:Choice>
        </mc:AlternateContent>
        <mc:AlternateContent xmlns:mc="http://schemas.openxmlformats.org/markup-compatibility/2006">
          <mc:Choice Requires="x14">
            <control shapeId="1191" r:id="rId61" name="Check Box 167">
              <controlPr defaultSize="0" autoFill="0" autoLine="0" autoPict="0">
                <anchor moveWithCells="1">
                  <from>
                    <xdr:col>9</xdr:col>
                    <xdr:colOff>0</xdr:colOff>
                    <xdr:row>193</xdr:row>
                    <xdr:rowOff>171450</xdr:rowOff>
                  </from>
                  <to>
                    <xdr:col>9</xdr:col>
                    <xdr:colOff>247650</xdr:colOff>
                    <xdr:row>195</xdr:row>
                    <xdr:rowOff>28575</xdr:rowOff>
                  </to>
                </anchor>
              </controlPr>
            </control>
          </mc:Choice>
        </mc:AlternateContent>
        <mc:AlternateContent xmlns:mc="http://schemas.openxmlformats.org/markup-compatibility/2006">
          <mc:Choice Requires="x14">
            <control shapeId="1192" r:id="rId62" name="Check Box 168">
              <controlPr defaultSize="0" autoFill="0" autoLine="0" autoPict="0">
                <anchor moveWithCells="1">
                  <from>
                    <xdr:col>9</xdr:col>
                    <xdr:colOff>0</xdr:colOff>
                    <xdr:row>194</xdr:row>
                    <xdr:rowOff>142875</xdr:rowOff>
                  </from>
                  <to>
                    <xdr:col>9</xdr:col>
                    <xdr:colOff>247650</xdr:colOff>
                    <xdr:row>196</xdr:row>
                    <xdr:rowOff>0</xdr:rowOff>
                  </to>
                </anchor>
              </controlPr>
            </control>
          </mc:Choice>
        </mc:AlternateContent>
        <mc:AlternateContent xmlns:mc="http://schemas.openxmlformats.org/markup-compatibility/2006">
          <mc:Choice Requires="x14">
            <control shapeId="1193" r:id="rId63" name="Check Box 169">
              <controlPr defaultSize="0" autoFill="0" autoLine="0" autoPict="0">
                <anchor moveWithCells="1">
                  <from>
                    <xdr:col>9</xdr:col>
                    <xdr:colOff>0</xdr:colOff>
                    <xdr:row>195</xdr:row>
                    <xdr:rowOff>142875</xdr:rowOff>
                  </from>
                  <to>
                    <xdr:col>9</xdr:col>
                    <xdr:colOff>247650</xdr:colOff>
                    <xdr:row>197</xdr:row>
                    <xdr:rowOff>19050</xdr:rowOff>
                  </to>
                </anchor>
              </controlPr>
            </control>
          </mc:Choice>
        </mc:AlternateContent>
        <mc:AlternateContent xmlns:mc="http://schemas.openxmlformats.org/markup-compatibility/2006">
          <mc:Choice Requires="x14">
            <control shapeId="1194" r:id="rId64" name="Check Box 170">
              <controlPr defaultSize="0" autoFill="0" autoLine="0" autoPict="0">
                <anchor moveWithCells="1">
                  <from>
                    <xdr:col>9</xdr:col>
                    <xdr:colOff>0</xdr:colOff>
                    <xdr:row>196</xdr:row>
                    <xdr:rowOff>161925</xdr:rowOff>
                  </from>
                  <to>
                    <xdr:col>9</xdr:col>
                    <xdr:colOff>247650</xdr:colOff>
                    <xdr:row>198</xdr:row>
                    <xdr:rowOff>38100</xdr:rowOff>
                  </to>
                </anchor>
              </controlPr>
            </control>
          </mc:Choice>
        </mc:AlternateContent>
        <mc:AlternateContent xmlns:mc="http://schemas.openxmlformats.org/markup-compatibility/2006">
          <mc:Choice Requires="x14">
            <control shapeId="1195" r:id="rId65" name="Check Box 171">
              <controlPr defaultSize="0" autoFill="0" autoLine="0" autoPict="0">
                <anchor moveWithCells="1">
                  <from>
                    <xdr:col>9</xdr:col>
                    <xdr:colOff>0</xdr:colOff>
                    <xdr:row>197</xdr:row>
                    <xdr:rowOff>180975</xdr:rowOff>
                  </from>
                  <to>
                    <xdr:col>9</xdr:col>
                    <xdr:colOff>247650</xdr:colOff>
                    <xdr:row>199</xdr:row>
                    <xdr:rowOff>47625</xdr:rowOff>
                  </to>
                </anchor>
              </controlPr>
            </control>
          </mc:Choice>
        </mc:AlternateContent>
        <mc:AlternateContent xmlns:mc="http://schemas.openxmlformats.org/markup-compatibility/2006">
          <mc:Choice Requires="x14">
            <control shapeId="1196" r:id="rId66" name="Check Box 172">
              <controlPr defaultSize="0" autoFill="0" autoLine="0" autoPict="0">
                <anchor moveWithCells="1">
                  <from>
                    <xdr:col>1</xdr:col>
                    <xdr:colOff>9525</xdr:colOff>
                    <xdr:row>199</xdr:row>
                    <xdr:rowOff>171450</xdr:rowOff>
                  </from>
                  <to>
                    <xdr:col>1</xdr:col>
                    <xdr:colOff>228600</xdr:colOff>
                    <xdr:row>201</xdr:row>
                    <xdr:rowOff>19050</xdr:rowOff>
                  </to>
                </anchor>
              </controlPr>
            </control>
          </mc:Choice>
        </mc:AlternateContent>
        <mc:AlternateContent xmlns:mc="http://schemas.openxmlformats.org/markup-compatibility/2006">
          <mc:Choice Requires="x14">
            <control shapeId="1197" r:id="rId67" name="Check Box 173">
              <controlPr defaultSize="0" autoFill="0" autoLine="0" autoPict="0">
                <anchor moveWithCells="1">
                  <from>
                    <xdr:col>1</xdr:col>
                    <xdr:colOff>9525</xdr:colOff>
                    <xdr:row>200</xdr:row>
                    <xdr:rowOff>180975</xdr:rowOff>
                  </from>
                  <to>
                    <xdr:col>1</xdr:col>
                    <xdr:colOff>228600</xdr:colOff>
                    <xdr:row>202</xdr:row>
                    <xdr:rowOff>19050</xdr:rowOff>
                  </to>
                </anchor>
              </controlPr>
            </control>
          </mc:Choice>
        </mc:AlternateContent>
        <mc:AlternateContent xmlns:mc="http://schemas.openxmlformats.org/markup-compatibility/2006">
          <mc:Choice Requires="x14">
            <control shapeId="1198" r:id="rId68" name="Check Box 174">
              <controlPr defaultSize="0" autoFill="0" autoLine="0" autoPict="0">
                <anchor moveWithCells="1">
                  <from>
                    <xdr:col>1</xdr:col>
                    <xdr:colOff>9525</xdr:colOff>
                    <xdr:row>201</xdr:row>
                    <xdr:rowOff>180975</xdr:rowOff>
                  </from>
                  <to>
                    <xdr:col>1</xdr:col>
                    <xdr:colOff>228600</xdr:colOff>
                    <xdr:row>203</xdr:row>
                    <xdr:rowOff>19050</xdr:rowOff>
                  </to>
                </anchor>
              </controlPr>
            </control>
          </mc:Choice>
        </mc:AlternateContent>
        <mc:AlternateContent xmlns:mc="http://schemas.openxmlformats.org/markup-compatibility/2006">
          <mc:Choice Requires="x14">
            <control shapeId="1199" r:id="rId69" name="Check Box 175">
              <controlPr defaultSize="0" autoFill="0" autoLine="0" autoPict="0">
                <anchor moveWithCells="1">
                  <from>
                    <xdr:col>1</xdr:col>
                    <xdr:colOff>9525</xdr:colOff>
                    <xdr:row>208</xdr:row>
                    <xdr:rowOff>0</xdr:rowOff>
                  </from>
                  <to>
                    <xdr:col>1</xdr:col>
                    <xdr:colOff>228600</xdr:colOff>
                    <xdr:row>209</xdr:row>
                    <xdr:rowOff>38100</xdr:rowOff>
                  </to>
                </anchor>
              </controlPr>
            </control>
          </mc:Choice>
        </mc:AlternateContent>
        <mc:AlternateContent xmlns:mc="http://schemas.openxmlformats.org/markup-compatibility/2006">
          <mc:Choice Requires="x14">
            <control shapeId="1200" r:id="rId70" name="Check Box 176">
              <controlPr defaultSize="0" autoFill="0" autoLine="0" autoPict="0">
                <anchor moveWithCells="1">
                  <from>
                    <xdr:col>1</xdr:col>
                    <xdr:colOff>9525</xdr:colOff>
                    <xdr:row>208</xdr:row>
                    <xdr:rowOff>333375</xdr:rowOff>
                  </from>
                  <to>
                    <xdr:col>1</xdr:col>
                    <xdr:colOff>228600</xdr:colOff>
                    <xdr:row>210</xdr:row>
                    <xdr:rowOff>38100</xdr:rowOff>
                  </to>
                </anchor>
              </controlPr>
            </control>
          </mc:Choice>
        </mc:AlternateContent>
        <mc:AlternateContent xmlns:mc="http://schemas.openxmlformats.org/markup-compatibility/2006">
          <mc:Choice Requires="x14">
            <control shapeId="1201" r:id="rId71" name="Check Box 177">
              <controlPr defaultSize="0" autoFill="0" autoLine="0" autoPict="0">
                <anchor moveWithCells="1">
                  <from>
                    <xdr:col>1</xdr:col>
                    <xdr:colOff>9525</xdr:colOff>
                    <xdr:row>209</xdr:row>
                    <xdr:rowOff>152400</xdr:rowOff>
                  </from>
                  <to>
                    <xdr:col>1</xdr:col>
                    <xdr:colOff>247650</xdr:colOff>
                    <xdr:row>211</xdr:row>
                    <xdr:rowOff>38100</xdr:rowOff>
                  </to>
                </anchor>
              </controlPr>
            </control>
          </mc:Choice>
        </mc:AlternateContent>
        <mc:AlternateContent xmlns:mc="http://schemas.openxmlformats.org/markup-compatibility/2006">
          <mc:Choice Requires="x14">
            <control shapeId="1202" r:id="rId72" name="Check Box 178">
              <controlPr defaultSize="0" autoFill="0" autoLine="0" autoPict="0">
                <anchor moveWithCells="1">
                  <from>
                    <xdr:col>1</xdr:col>
                    <xdr:colOff>9525</xdr:colOff>
                    <xdr:row>210</xdr:row>
                    <xdr:rowOff>171450</xdr:rowOff>
                  </from>
                  <to>
                    <xdr:col>1</xdr:col>
                    <xdr:colOff>228600</xdr:colOff>
                    <xdr:row>212</xdr:row>
                    <xdr:rowOff>9525</xdr:rowOff>
                  </to>
                </anchor>
              </controlPr>
            </control>
          </mc:Choice>
        </mc:AlternateContent>
        <mc:AlternateContent xmlns:mc="http://schemas.openxmlformats.org/markup-compatibility/2006">
          <mc:Choice Requires="x14">
            <control shapeId="1203" r:id="rId73" name="Check Box 179">
              <controlPr defaultSize="0" autoFill="0" autoLine="0" autoPict="0">
                <anchor moveWithCells="1">
                  <from>
                    <xdr:col>1</xdr:col>
                    <xdr:colOff>9525</xdr:colOff>
                    <xdr:row>216</xdr:row>
                    <xdr:rowOff>161925</xdr:rowOff>
                  </from>
                  <to>
                    <xdr:col>1</xdr:col>
                    <xdr:colOff>228600</xdr:colOff>
                    <xdr:row>218</xdr:row>
                    <xdr:rowOff>0</xdr:rowOff>
                  </to>
                </anchor>
              </controlPr>
            </control>
          </mc:Choice>
        </mc:AlternateContent>
        <mc:AlternateContent xmlns:mc="http://schemas.openxmlformats.org/markup-compatibility/2006">
          <mc:Choice Requires="x14">
            <control shapeId="1204" r:id="rId74" name="Check Box 180">
              <controlPr defaultSize="0" autoFill="0" autoLine="0" autoPict="0">
                <anchor moveWithCells="1">
                  <from>
                    <xdr:col>1</xdr:col>
                    <xdr:colOff>9525</xdr:colOff>
                    <xdr:row>217</xdr:row>
                    <xdr:rowOff>152400</xdr:rowOff>
                  </from>
                  <to>
                    <xdr:col>1</xdr:col>
                    <xdr:colOff>228600</xdr:colOff>
                    <xdr:row>218</xdr:row>
                    <xdr:rowOff>190500</xdr:rowOff>
                  </to>
                </anchor>
              </controlPr>
            </control>
          </mc:Choice>
        </mc:AlternateContent>
        <mc:AlternateContent xmlns:mc="http://schemas.openxmlformats.org/markup-compatibility/2006">
          <mc:Choice Requires="x14">
            <control shapeId="1205" r:id="rId75" name="Check Box 181">
              <controlPr defaultSize="0" autoFill="0" autoLine="0" autoPict="0">
                <anchor moveWithCells="1">
                  <from>
                    <xdr:col>2</xdr:col>
                    <xdr:colOff>9525</xdr:colOff>
                    <xdr:row>199</xdr:row>
                    <xdr:rowOff>171450</xdr:rowOff>
                  </from>
                  <to>
                    <xdr:col>2</xdr:col>
                    <xdr:colOff>228600</xdr:colOff>
                    <xdr:row>201</xdr:row>
                    <xdr:rowOff>19050</xdr:rowOff>
                  </to>
                </anchor>
              </controlPr>
            </control>
          </mc:Choice>
        </mc:AlternateContent>
        <mc:AlternateContent xmlns:mc="http://schemas.openxmlformats.org/markup-compatibility/2006">
          <mc:Choice Requires="x14">
            <control shapeId="1206" r:id="rId76" name="Check Box 182">
              <controlPr defaultSize="0" autoFill="0" autoLine="0" autoPict="0">
                <anchor moveWithCells="1">
                  <from>
                    <xdr:col>2</xdr:col>
                    <xdr:colOff>9525</xdr:colOff>
                    <xdr:row>200</xdr:row>
                    <xdr:rowOff>171450</xdr:rowOff>
                  </from>
                  <to>
                    <xdr:col>2</xdr:col>
                    <xdr:colOff>228600</xdr:colOff>
                    <xdr:row>202</xdr:row>
                    <xdr:rowOff>9525</xdr:rowOff>
                  </to>
                </anchor>
              </controlPr>
            </control>
          </mc:Choice>
        </mc:AlternateContent>
        <mc:AlternateContent xmlns:mc="http://schemas.openxmlformats.org/markup-compatibility/2006">
          <mc:Choice Requires="x14">
            <control shapeId="1207" r:id="rId77" name="Check Box 183">
              <controlPr defaultSize="0" autoFill="0" autoLine="0" autoPict="0">
                <anchor moveWithCells="1">
                  <from>
                    <xdr:col>2</xdr:col>
                    <xdr:colOff>9525</xdr:colOff>
                    <xdr:row>201</xdr:row>
                    <xdr:rowOff>171450</xdr:rowOff>
                  </from>
                  <to>
                    <xdr:col>2</xdr:col>
                    <xdr:colOff>228600</xdr:colOff>
                    <xdr:row>203</xdr:row>
                    <xdr:rowOff>9525</xdr:rowOff>
                  </to>
                </anchor>
              </controlPr>
            </control>
          </mc:Choice>
        </mc:AlternateContent>
        <mc:AlternateContent xmlns:mc="http://schemas.openxmlformats.org/markup-compatibility/2006">
          <mc:Choice Requires="x14">
            <control shapeId="1208" r:id="rId78" name="Check Box 184">
              <controlPr defaultSize="0" autoFill="0" autoLine="0" autoPict="0">
                <anchor moveWithCells="1">
                  <from>
                    <xdr:col>2</xdr:col>
                    <xdr:colOff>9525</xdr:colOff>
                    <xdr:row>207</xdr:row>
                    <xdr:rowOff>180975</xdr:rowOff>
                  </from>
                  <to>
                    <xdr:col>2</xdr:col>
                    <xdr:colOff>228600</xdr:colOff>
                    <xdr:row>209</xdr:row>
                    <xdr:rowOff>19050</xdr:rowOff>
                  </to>
                </anchor>
              </controlPr>
            </control>
          </mc:Choice>
        </mc:AlternateContent>
        <mc:AlternateContent xmlns:mc="http://schemas.openxmlformats.org/markup-compatibility/2006">
          <mc:Choice Requires="x14">
            <control shapeId="1209" r:id="rId79" name="Check Box 185">
              <controlPr defaultSize="0" autoFill="0" autoLine="0" autoPict="0">
                <anchor moveWithCells="1">
                  <from>
                    <xdr:col>2</xdr:col>
                    <xdr:colOff>9525</xdr:colOff>
                    <xdr:row>208</xdr:row>
                    <xdr:rowOff>152400</xdr:rowOff>
                  </from>
                  <to>
                    <xdr:col>2</xdr:col>
                    <xdr:colOff>228600</xdr:colOff>
                    <xdr:row>210</xdr:row>
                    <xdr:rowOff>0</xdr:rowOff>
                  </to>
                </anchor>
              </controlPr>
            </control>
          </mc:Choice>
        </mc:AlternateContent>
        <mc:AlternateContent xmlns:mc="http://schemas.openxmlformats.org/markup-compatibility/2006">
          <mc:Choice Requires="x14">
            <control shapeId="1210" r:id="rId80" name="Check Box 186">
              <controlPr defaultSize="0" autoFill="0" autoLine="0" autoPict="0">
                <anchor moveWithCells="1">
                  <from>
                    <xdr:col>2</xdr:col>
                    <xdr:colOff>9525</xdr:colOff>
                    <xdr:row>209</xdr:row>
                    <xdr:rowOff>152400</xdr:rowOff>
                  </from>
                  <to>
                    <xdr:col>2</xdr:col>
                    <xdr:colOff>247650</xdr:colOff>
                    <xdr:row>211</xdr:row>
                    <xdr:rowOff>66675</xdr:rowOff>
                  </to>
                </anchor>
              </controlPr>
            </control>
          </mc:Choice>
        </mc:AlternateContent>
        <mc:AlternateContent xmlns:mc="http://schemas.openxmlformats.org/markup-compatibility/2006">
          <mc:Choice Requires="x14">
            <control shapeId="1211" r:id="rId81" name="Check Box 187">
              <controlPr defaultSize="0" autoFill="0" autoLine="0" autoPict="0">
                <anchor moveWithCells="1">
                  <from>
                    <xdr:col>2</xdr:col>
                    <xdr:colOff>9525</xdr:colOff>
                    <xdr:row>210</xdr:row>
                    <xdr:rowOff>171450</xdr:rowOff>
                  </from>
                  <to>
                    <xdr:col>2</xdr:col>
                    <xdr:colOff>228600</xdr:colOff>
                    <xdr:row>212</xdr:row>
                    <xdr:rowOff>9525</xdr:rowOff>
                  </to>
                </anchor>
              </controlPr>
            </control>
          </mc:Choice>
        </mc:AlternateContent>
        <mc:AlternateContent xmlns:mc="http://schemas.openxmlformats.org/markup-compatibility/2006">
          <mc:Choice Requires="x14">
            <control shapeId="1212" r:id="rId82" name="Check Box 188">
              <controlPr defaultSize="0" autoFill="0" autoLine="0" autoPict="0">
                <anchor moveWithCells="1">
                  <from>
                    <xdr:col>2</xdr:col>
                    <xdr:colOff>9525</xdr:colOff>
                    <xdr:row>216</xdr:row>
                    <xdr:rowOff>161925</xdr:rowOff>
                  </from>
                  <to>
                    <xdr:col>2</xdr:col>
                    <xdr:colOff>228600</xdr:colOff>
                    <xdr:row>218</xdr:row>
                    <xdr:rowOff>0</xdr:rowOff>
                  </to>
                </anchor>
              </controlPr>
            </control>
          </mc:Choice>
        </mc:AlternateContent>
        <mc:AlternateContent xmlns:mc="http://schemas.openxmlformats.org/markup-compatibility/2006">
          <mc:Choice Requires="x14">
            <control shapeId="1213" r:id="rId83" name="Check Box 189">
              <controlPr defaultSize="0" autoFill="0" autoLine="0" autoPict="0">
                <anchor moveWithCells="1">
                  <from>
                    <xdr:col>2</xdr:col>
                    <xdr:colOff>9525</xdr:colOff>
                    <xdr:row>217</xdr:row>
                    <xdr:rowOff>152400</xdr:rowOff>
                  </from>
                  <to>
                    <xdr:col>2</xdr:col>
                    <xdr:colOff>228600</xdr:colOff>
                    <xdr:row>218</xdr:row>
                    <xdr:rowOff>190500</xdr:rowOff>
                  </to>
                </anchor>
              </controlPr>
            </control>
          </mc:Choice>
        </mc:AlternateContent>
        <mc:AlternateContent xmlns:mc="http://schemas.openxmlformats.org/markup-compatibility/2006">
          <mc:Choice Requires="x14">
            <control shapeId="1214" r:id="rId84" name="Check Box 190">
              <controlPr defaultSize="0" autoFill="0" autoLine="0" autoPict="0">
                <anchor moveWithCells="1">
                  <from>
                    <xdr:col>9</xdr:col>
                    <xdr:colOff>9525</xdr:colOff>
                    <xdr:row>200</xdr:row>
                    <xdr:rowOff>190500</xdr:rowOff>
                  </from>
                  <to>
                    <xdr:col>9</xdr:col>
                    <xdr:colOff>228600</xdr:colOff>
                    <xdr:row>202</xdr:row>
                    <xdr:rowOff>28575</xdr:rowOff>
                  </to>
                </anchor>
              </controlPr>
            </control>
          </mc:Choice>
        </mc:AlternateContent>
        <mc:AlternateContent xmlns:mc="http://schemas.openxmlformats.org/markup-compatibility/2006">
          <mc:Choice Requires="x14">
            <control shapeId="1215" r:id="rId85" name="Check Box 191">
              <controlPr defaultSize="0" autoFill="0" autoLine="0" autoPict="0">
                <anchor moveWithCells="1">
                  <from>
                    <xdr:col>9</xdr:col>
                    <xdr:colOff>9525</xdr:colOff>
                    <xdr:row>199</xdr:row>
                    <xdr:rowOff>190500</xdr:rowOff>
                  </from>
                  <to>
                    <xdr:col>9</xdr:col>
                    <xdr:colOff>228600</xdr:colOff>
                    <xdr:row>201</xdr:row>
                    <xdr:rowOff>28575</xdr:rowOff>
                  </to>
                </anchor>
              </controlPr>
            </control>
          </mc:Choice>
        </mc:AlternateContent>
        <mc:AlternateContent xmlns:mc="http://schemas.openxmlformats.org/markup-compatibility/2006">
          <mc:Choice Requires="x14">
            <control shapeId="1217" r:id="rId86" name="Check Box 193">
              <controlPr defaultSize="0" autoFill="0" autoLine="0" autoPict="0">
                <anchor moveWithCells="1">
                  <from>
                    <xdr:col>9</xdr:col>
                    <xdr:colOff>9525</xdr:colOff>
                    <xdr:row>201</xdr:row>
                    <xdr:rowOff>180975</xdr:rowOff>
                  </from>
                  <to>
                    <xdr:col>9</xdr:col>
                    <xdr:colOff>228600</xdr:colOff>
                    <xdr:row>203</xdr:row>
                    <xdr:rowOff>19050</xdr:rowOff>
                  </to>
                </anchor>
              </controlPr>
            </control>
          </mc:Choice>
        </mc:AlternateContent>
        <mc:AlternateContent xmlns:mc="http://schemas.openxmlformats.org/markup-compatibility/2006">
          <mc:Choice Requires="x14">
            <control shapeId="1219" r:id="rId87" name="Check Box 195">
              <controlPr defaultSize="0" autoFill="0" autoLine="0" autoPict="0">
                <anchor moveWithCells="1">
                  <from>
                    <xdr:col>9</xdr:col>
                    <xdr:colOff>9525</xdr:colOff>
                    <xdr:row>208</xdr:row>
                    <xdr:rowOff>171450</xdr:rowOff>
                  </from>
                  <to>
                    <xdr:col>9</xdr:col>
                    <xdr:colOff>257175</xdr:colOff>
                    <xdr:row>210</xdr:row>
                    <xdr:rowOff>47625</xdr:rowOff>
                  </to>
                </anchor>
              </controlPr>
            </control>
          </mc:Choice>
        </mc:AlternateContent>
        <mc:AlternateContent xmlns:mc="http://schemas.openxmlformats.org/markup-compatibility/2006">
          <mc:Choice Requires="x14">
            <control shapeId="1220" r:id="rId88" name="Check Box 196">
              <controlPr defaultSize="0" autoFill="0" autoLine="0" autoPict="0">
                <anchor moveWithCells="1">
                  <from>
                    <xdr:col>9</xdr:col>
                    <xdr:colOff>9525</xdr:colOff>
                    <xdr:row>209</xdr:row>
                    <xdr:rowOff>152400</xdr:rowOff>
                  </from>
                  <to>
                    <xdr:col>9</xdr:col>
                    <xdr:colOff>238125</xdr:colOff>
                    <xdr:row>211</xdr:row>
                    <xdr:rowOff>57150</xdr:rowOff>
                  </to>
                </anchor>
              </controlPr>
            </control>
          </mc:Choice>
        </mc:AlternateContent>
        <mc:AlternateContent xmlns:mc="http://schemas.openxmlformats.org/markup-compatibility/2006">
          <mc:Choice Requires="x14">
            <control shapeId="1221" r:id="rId89" name="Check Box 197">
              <controlPr defaultSize="0" autoFill="0" autoLine="0" autoPict="0">
                <anchor moveWithCells="1">
                  <from>
                    <xdr:col>9</xdr:col>
                    <xdr:colOff>9525</xdr:colOff>
                    <xdr:row>210</xdr:row>
                    <xdr:rowOff>171450</xdr:rowOff>
                  </from>
                  <to>
                    <xdr:col>9</xdr:col>
                    <xdr:colOff>228600</xdr:colOff>
                    <xdr:row>212</xdr:row>
                    <xdr:rowOff>9525</xdr:rowOff>
                  </to>
                </anchor>
              </controlPr>
            </control>
          </mc:Choice>
        </mc:AlternateContent>
        <mc:AlternateContent xmlns:mc="http://schemas.openxmlformats.org/markup-compatibility/2006">
          <mc:Choice Requires="x14">
            <control shapeId="1222" r:id="rId90" name="Check Box 198">
              <controlPr defaultSize="0" autoFill="0" autoLine="0" autoPict="0">
                <anchor moveWithCells="1">
                  <from>
                    <xdr:col>9</xdr:col>
                    <xdr:colOff>9525</xdr:colOff>
                    <xdr:row>216</xdr:row>
                    <xdr:rowOff>180975</xdr:rowOff>
                  </from>
                  <to>
                    <xdr:col>9</xdr:col>
                    <xdr:colOff>228600</xdr:colOff>
                    <xdr:row>218</xdr:row>
                    <xdr:rowOff>19050</xdr:rowOff>
                  </to>
                </anchor>
              </controlPr>
            </control>
          </mc:Choice>
        </mc:AlternateContent>
        <mc:AlternateContent xmlns:mc="http://schemas.openxmlformats.org/markup-compatibility/2006">
          <mc:Choice Requires="x14">
            <control shapeId="1224" r:id="rId91" name="Check Box 200">
              <controlPr defaultSize="0" autoFill="0" autoLine="0" autoPict="0">
                <anchor moveWithCells="1">
                  <from>
                    <xdr:col>1</xdr:col>
                    <xdr:colOff>9525</xdr:colOff>
                    <xdr:row>217</xdr:row>
                    <xdr:rowOff>152400</xdr:rowOff>
                  </from>
                  <to>
                    <xdr:col>1</xdr:col>
                    <xdr:colOff>228600</xdr:colOff>
                    <xdr:row>218</xdr:row>
                    <xdr:rowOff>190500</xdr:rowOff>
                  </to>
                </anchor>
              </controlPr>
            </control>
          </mc:Choice>
        </mc:AlternateContent>
        <mc:AlternateContent xmlns:mc="http://schemas.openxmlformats.org/markup-compatibility/2006">
          <mc:Choice Requires="x14">
            <control shapeId="1225" r:id="rId92" name="Check Box 201">
              <controlPr defaultSize="0" autoFill="0" autoLine="0" autoPict="0">
                <anchor moveWithCells="1">
                  <from>
                    <xdr:col>1</xdr:col>
                    <xdr:colOff>9525</xdr:colOff>
                    <xdr:row>218</xdr:row>
                    <xdr:rowOff>152400</xdr:rowOff>
                  </from>
                  <to>
                    <xdr:col>1</xdr:col>
                    <xdr:colOff>228600</xdr:colOff>
                    <xdr:row>219</xdr:row>
                    <xdr:rowOff>190500</xdr:rowOff>
                  </to>
                </anchor>
              </controlPr>
            </control>
          </mc:Choice>
        </mc:AlternateContent>
        <mc:AlternateContent xmlns:mc="http://schemas.openxmlformats.org/markup-compatibility/2006">
          <mc:Choice Requires="x14">
            <control shapeId="1226" r:id="rId93" name="Check Box 202">
              <controlPr defaultSize="0" autoFill="0" autoLine="0" autoPict="0">
                <anchor moveWithCells="1">
                  <from>
                    <xdr:col>1</xdr:col>
                    <xdr:colOff>9525</xdr:colOff>
                    <xdr:row>219</xdr:row>
                    <xdr:rowOff>152400</xdr:rowOff>
                  </from>
                  <to>
                    <xdr:col>1</xdr:col>
                    <xdr:colOff>228600</xdr:colOff>
                    <xdr:row>220</xdr:row>
                    <xdr:rowOff>190500</xdr:rowOff>
                  </to>
                </anchor>
              </controlPr>
            </control>
          </mc:Choice>
        </mc:AlternateContent>
        <mc:AlternateContent xmlns:mc="http://schemas.openxmlformats.org/markup-compatibility/2006">
          <mc:Choice Requires="x14">
            <control shapeId="1227" r:id="rId94" name="Check Box 203">
              <controlPr defaultSize="0" autoFill="0" autoLine="0" autoPict="0">
                <anchor moveWithCells="1">
                  <from>
                    <xdr:col>1</xdr:col>
                    <xdr:colOff>9525</xdr:colOff>
                    <xdr:row>220</xdr:row>
                    <xdr:rowOff>152400</xdr:rowOff>
                  </from>
                  <to>
                    <xdr:col>1</xdr:col>
                    <xdr:colOff>228600</xdr:colOff>
                    <xdr:row>221</xdr:row>
                    <xdr:rowOff>190500</xdr:rowOff>
                  </to>
                </anchor>
              </controlPr>
            </control>
          </mc:Choice>
        </mc:AlternateContent>
        <mc:AlternateContent xmlns:mc="http://schemas.openxmlformats.org/markup-compatibility/2006">
          <mc:Choice Requires="x14">
            <control shapeId="1228" r:id="rId95" name="Check Box 204">
              <controlPr defaultSize="0" autoFill="0" autoLine="0" autoPict="0">
                <anchor moveWithCells="1">
                  <from>
                    <xdr:col>2</xdr:col>
                    <xdr:colOff>9525</xdr:colOff>
                    <xdr:row>217</xdr:row>
                    <xdr:rowOff>152400</xdr:rowOff>
                  </from>
                  <to>
                    <xdr:col>2</xdr:col>
                    <xdr:colOff>228600</xdr:colOff>
                    <xdr:row>218</xdr:row>
                    <xdr:rowOff>190500</xdr:rowOff>
                  </to>
                </anchor>
              </controlPr>
            </control>
          </mc:Choice>
        </mc:AlternateContent>
        <mc:AlternateContent xmlns:mc="http://schemas.openxmlformats.org/markup-compatibility/2006">
          <mc:Choice Requires="x14">
            <control shapeId="1229" r:id="rId96" name="Check Box 205">
              <controlPr defaultSize="0" autoFill="0" autoLine="0" autoPict="0">
                <anchor moveWithCells="1">
                  <from>
                    <xdr:col>2</xdr:col>
                    <xdr:colOff>9525</xdr:colOff>
                    <xdr:row>218</xdr:row>
                    <xdr:rowOff>152400</xdr:rowOff>
                  </from>
                  <to>
                    <xdr:col>2</xdr:col>
                    <xdr:colOff>228600</xdr:colOff>
                    <xdr:row>219</xdr:row>
                    <xdr:rowOff>190500</xdr:rowOff>
                  </to>
                </anchor>
              </controlPr>
            </control>
          </mc:Choice>
        </mc:AlternateContent>
        <mc:AlternateContent xmlns:mc="http://schemas.openxmlformats.org/markup-compatibility/2006">
          <mc:Choice Requires="x14">
            <control shapeId="1230" r:id="rId97" name="Check Box 206">
              <controlPr defaultSize="0" autoFill="0" autoLine="0" autoPict="0">
                <anchor moveWithCells="1">
                  <from>
                    <xdr:col>2</xdr:col>
                    <xdr:colOff>9525</xdr:colOff>
                    <xdr:row>219</xdr:row>
                    <xdr:rowOff>152400</xdr:rowOff>
                  </from>
                  <to>
                    <xdr:col>2</xdr:col>
                    <xdr:colOff>228600</xdr:colOff>
                    <xdr:row>220</xdr:row>
                    <xdr:rowOff>190500</xdr:rowOff>
                  </to>
                </anchor>
              </controlPr>
            </control>
          </mc:Choice>
        </mc:AlternateContent>
        <mc:AlternateContent xmlns:mc="http://schemas.openxmlformats.org/markup-compatibility/2006">
          <mc:Choice Requires="x14">
            <control shapeId="1231" r:id="rId98" name="Check Box 207">
              <controlPr defaultSize="0" autoFill="0" autoLine="0" autoPict="0">
                <anchor moveWithCells="1">
                  <from>
                    <xdr:col>2</xdr:col>
                    <xdr:colOff>9525</xdr:colOff>
                    <xdr:row>220</xdr:row>
                    <xdr:rowOff>152400</xdr:rowOff>
                  </from>
                  <to>
                    <xdr:col>2</xdr:col>
                    <xdr:colOff>228600</xdr:colOff>
                    <xdr:row>221</xdr:row>
                    <xdr:rowOff>190500</xdr:rowOff>
                  </to>
                </anchor>
              </controlPr>
            </control>
          </mc:Choice>
        </mc:AlternateContent>
        <mc:AlternateContent xmlns:mc="http://schemas.openxmlformats.org/markup-compatibility/2006">
          <mc:Choice Requires="x14">
            <control shapeId="1232" r:id="rId99" name="Check Box 208">
              <controlPr defaultSize="0" autoFill="0" autoLine="0" autoPict="0">
                <anchor moveWithCells="1">
                  <from>
                    <xdr:col>9</xdr:col>
                    <xdr:colOff>9525</xdr:colOff>
                    <xdr:row>217</xdr:row>
                    <xdr:rowOff>171450</xdr:rowOff>
                  </from>
                  <to>
                    <xdr:col>9</xdr:col>
                    <xdr:colOff>228600</xdr:colOff>
                    <xdr:row>219</xdr:row>
                    <xdr:rowOff>0</xdr:rowOff>
                  </to>
                </anchor>
              </controlPr>
            </control>
          </mc:Choice>
        </mc:AlternateContent>
        <mc:AlternateContent xmlns:mc="http://schemas.openxmlformats.org/markup-compatibility/2006">
          <mc:Choice Requires="x14">
            <control shapeId="1233" r:id="rId100" name="Check Box 209">
              <controlPr defaultSize="0" autoFill="0" autoLine="0" autoPict="0">
                <anchor moveWithCells="1">
                  <from>
                    <xdr:col>9</xdr:col>
                    <xdr:colOff>9525</xdr:colOff>
                    <xdr:row>218</xdr:row>
                    <xdr:rowOff>161925</xdr:rowOff>
                  </from>
                  <to>
                    <xdr:col>9</xdr:col>
                    <xdr:colOff>228600</xdr:colOff>
                    <xdr:row>220</xdr:row>
                    <xdr:rowOff>0</xdr:rowOff>
                  </to>
                </anchor>
              </controlPr>
            </control>
          </mc:Choice>
        </mc:AlternateContent>
        <mc:AlternateContent xmlns:mc="http://schemas.openxmlformats.org/markup-compatibility/2006">
          <mc:Choice Requires="x14">
            <control shapeId="1234" r:id="rId101" name="Check Box 210">
              <controlPr defaultSize="0" autoFill="0" autoLine="0" autoPict="0">
                <anchor moveWithCells="1">
                  <from>
                    <xdr:col>9</xdr:col>
                    <xdr:colOff>9525</xdr:colOff>
                    <xdr:row>219</xdr:row>
                    <xdr:rowOff>161925</xdr:rowOff>
                  </from>
                  <to>
                    <xdr:col>9</xdr:col>
                    <xdr:colOff>228600</xdr:colOff>
                    <xdr:row>220</xdr:row>
                    <xdr:rowOff>190500</xdr:rowOff>
                  </to>
                </anchor>
              </controlPr>
            </control>
          </mc:Choice>
        </mc:AlternateContent>
        <mc:AlternateContent xmlns:mc="http://schemas.openxmlformats.org/markup-compatibility/2006">
          <mc:Choice Requires="x14">
            <control shapeId="1235" r:id="rId102" name="Check Box 211">
              <controlPr defaultSize="0" autoFill="0" autoLine="0" autoPict="0">
                <anchor moveWithCells="1">
                  <from>
                    <xdr:col>9</xdr:col>
                    <xdr:colOff>9525</xdr:colOff>
                    <xdr:row>220</xdr:row>
                    <xdr:rowOff>152400</xdr:rowOff>
                  </from>
                  <to>
                    <xdr:col>9</xdr:col>
                    <xdr:colOff>228600</xdr:colOff>
                    <xdr:row>221</xdr:row>
                    <xdr:rowOff>190500</xdr:rowOff>
                  </to>
                </anchor>
              </controlPr>
            </control>
          </mc:Choice>
        </mc:AlternateContent>
        <mc:AlternateContent xmlns:mc="http://schemas.openxmlformats.org/markup-compatibility/2006">
          <mc:Choice Requires="x14">
            <control shapeId="1369" r:id="rId103" name="Check Box 345">
              <controlPr defaultSize="0" autoFill="0" autoLine="0" autoPict="0">
                <anchor moveWithCells="1">
                  <from>
                    <xdr:col>1</xdr:col>
                    <xdr:colOff>9525</xdr:colOff>
                    <xdr:row>169</xdr:row>
                    <xdr:rowOff>161925</xdr:rowOff>
                  </from>
                  <to>
                    <xdr:col>1</xdr:col>
                    <xdr:colOff>228600</xdr:colOff>
                    <xdr:row>171</xdr:row>
                    <xdr:rowOff>9525</xdr:rowOff>
                  </to>
                </anchor>
              </controlPr>
            </control>
          </mc:Choice>
        </mc:AlternateContent>
        <mc:AlternateContent xmlns:mc="http://schemas.openxmlformats.org/markup-compatibility/2006">
          <mc:Choice Requires="x14">
            <control shapeId="1370" r:id="rId104" name="Check Box 346">
              <controlPr defaultSize="0" autoFill="0" autoLine="0" autoPict="0">
                <anchor moveWithCells="1">
                  <from>
                    <xdr:col>2</xdr:col>
                    <xdr:colOff>9525</xdr:colOff>
                    <xdr:row>160</xdr:row>
                    <xdr:rowOff>171450</xdr:rowOff>
                  </from>
                  <to>
                    <xdr:col>2</xdr:col>
                    <xdr:colOff>228600</xdr:colOff>
                    <xdr:row>162</xdr:row>
                    <xdr:rowOff>19050</xdr:rowOff>
                  </to>
                </anchor>
              </controlPr>
            </control>
          </mc:Choice>
        </mc:AlternateContent>
        <mc:AlternateContent xmlns:mc="http://schemas.openxmlformats.org/markup-compatibility/2006">
          <mc:Choice Requires="x14">
            <control shapeId="1371" r:id="rId105" name="Check Box 347">
              <controlPr defaultSize="0" autoFill="0" autoLine="0" autoPict="0">
                <anchor moveWithCells="1">
                  <from>
                    <xdr:col>2</xdr:col>
                    <xdr:colOff>9525</xdr:colOff>
                    <xdr:row>164</xdr:row>
                    <xdr:rowOff>180975</xdr:rowOff>
                  </from>
                  <to>
                    <xdr:col>2</xdr:col>
                    <xdr:colOff>228600</xdr:colOff>
                    <xdr:row>166</xdr:row>
                    <xdr:rowOff>19050</xdr:rowOff>
                  </to>
                </anchor>
              </controlPr>
            </control>
          </mc:Choice>
        </mc:AlternateContent>
        <mc:AlternateContent xmlns:mc="http://schemas.openxmlformats.org/markup-compatibility/2006">
          <mc:Choice Requires="x14">
            <control shapeId="1375" r:id="rId106" name="Check Box 351">
              <controlPr defaultSize="0" autoFill="0" autoLine="0" autoPict="0">
                <anchor moveWithCells="1">
                  <from>
                    <xdr:col>9</xdr:col>
                    <xdr:colOff>9525</xdr:colOff>
                    <xdr:row>169</xdr:row>
                    <xdr:rowOff>171450</xdr:rowOff>
                  </from>
                  <to>
                    <xdr:col>9</xdr:col>
                    <xdr:colOff>219075</xdr:colOff>
                    <xdr:row>171</xdr:row>
                    <xdr:rowOff>9525</xdr:rowOff>
                  </to>
                </anchor>
              </controlPr>
            </control>
          </mc:Choice>
        </mc:AlternateContent>
        <mc:AlternateContent xmlns:mc="http://schemas.openxmlformats.org/markup-compatibility/2006">
          <mc:Choice Requires="x14">
            <control shapeId="1379" r:id="rId107" name="Check Box 355">
              <controlPr defaultSize="0" autoFill="0" autoLine="0" autoPict="0">
                <anchor moveWithCells="1">
                  <from>
                    <xdr:col>2</xdr:col>
                    <xdr:colOff>9525</xdr:colOff>
                    <xdr:row>165</xdr:row>
                    <xdr:rowOff>180975</xdr:rowOff>
                  </from>
                  <to>
                    <xdr:col>2</xdr:col>
                    <xdr:colOff>228600</xdr:colOff>
                    <xdr:row>167</xdr:row>
                    <xdr:rowOff>19050</xdr:rowOff>
                  </to>
                </anchor>
              </controlPr>
            </control>
          </mc:Choice>
        </mc:AlternateContent>
        <mc:AlternateContent xmlns:mc="http://schemas.openxmlformats.org/markup-compatibility/2006">
          <mc:Choice Requires="x14">
            <control shapeId="1380" r:id="rId108" name="Check Box 356">
              <controlPr defaultSize="0" autoFill="0" autoLine="0" autoPict="0">
                <anchor moveWithCells="1">
                  <from>
                    <xdr:col>2</xdr:col>
                    <xdr:colOff>9525</xdr:colOff>
                    <xdr:row>166</xdr:row>
                    <xdr:rowOff>180975</xdr:rowOff>
                  </from>
                  <to>
                    <xdr:col>2</xdr:col>
                    <xdr:colOff>228600</xdr:colOff>
                    <xdr:row>168</xdr:row>
                    <xdr:rowOff>19050</xdr:rowOff>
                  </to>
                </anchor>
              </controlPr>
            </control>
          </mc:Choice>
        </mc:AlternateContent>
        <mc:AlternateContent xmlns:mc="http://schemas.openxmlformats.org/markup-compatibility/2006">
          <mc:Choice Requires="x14">
            <control shapeId="1381" r:id="rId109" name="Check Box 357">
              <controlPr defaultSize="0" autoFill="0" autoLine="0" autoPict="0">
                <anchor moveWithCells="1">
                  <from>
                    <xdr:col>2</xdr:col>
                    <xdr:colOff>9525</xdr:colOff>
                    <xdr:row>167</xdr:row>
                    <xdr:rowOff>180975</xdr:rowOff>
                  </from>
                  <to>
                    <xdr:col>2</xdr:col>
                    <xdr:colOff>228600</xdr:colOff>
                    <xdr:row>169</xdr:row>
                    <xdr:rowOff>19050</xdr:rowOff>
                  </to>
                </anchor>
              </controlPr>
            </control>
          </mc:Choice>
        </mc:AlternateContent>
        <mc:AlternateContent xmlns:mc="http://schemas.openxmlformats.org/markup-compatibility/2006">
          <mc:Choice Requires="x14">
            <control shapeId="1383" r:id="rId110" name="Check Box 359">
              <controlPr defaultSize="0" autoFill="0" autoLine="0" autoPict="0">
                <anchor moveWithCells="1">
                  <from>
                    <xdr:col>1</xdr:col>
                    <xdr:colOff>9525</xdr:colOff>
                    <xdr:row>221</xdr:row>
                    <xdr:rowOff>180975</xdr:rowOff>
                  </from>
                  <to>
                    <xdr:col>1</xdr:col>
                    <xdr:colOff>228600</xdr:colOff>
                    <xdr:row>223</xdr:row>
                    <xdr:rowOff>9525</xdr:rowOff>
                  </to>
                </anchor>
              </controlPr>
            </control>
          </mc:Choice>
        </mc:AlternateContent>
        <mc:AlternateContent xmlns:mc="http://schemas.openxmlformats.org/markup-compatibility/2006">
          <mc:Choice Requires="x14">
            <control shapeId="1384" r:id="rId111" name="Check Box 360">
              <controlPr defaultSize="0" autoFill="0" autoLine="0" autoPict="0">
                <anchor moveWithCells="1">
                  <from>
                    <xdr:col>2</xdr:col>
                    <xdr:colOff>9525</xdr:colOff>
                    <xdr:row>221</xdr:row>
                    <xdr:rowOff>180975</xdr:rowOff>
                  </from>
                  <to>
                    <xdr:col>2</xdr:col>
                    <xdr:colOff>228600</xdr:colOff>
                    <xdr:row>223</xdr:row>
                    <xdr:rowOff>9525</xdr:rowOff>
                  </to>
                </anchor>
              </controlPr>
            </control>
          </mc:Choice>
        </mc:AlternateContent>
        <mc:AlternateContent xmlns:mc="http://schemas.openxmlformats.org/markup-compatibility/2006">
          <mc:Choice Requires="x14">
            <control shapeId="1385" r:id="rId112" name="Check Box 361">
              <controlPr defaultSize="0" autoFill="0" autoLine="0" autoPict="0">
                <anchor moveWithCells="1">
                  <from>
                    <xdr:col>9</xdr:col>
                    <xdr:colOff>9525</xdr:colOff>
                    <xdr:row>221</xdr:row>
                    <xdr:rowOff>180975</xdr:rowOff>
                  </from>
                  <to>
                    <xdr:col>9</xdr:col>
                    <xdr:colOff>228600</xdr:colOff>
                    <xdr:row>223</xdr:row>
                    <xdr:rowOff>9525</xdr:rowOff>
                  </to>
                </anchor>
              </controlPr>
            </control>
          </mc:Choice>
        </mc:AlternateContent>
        <mc:AlternateContent xmlns:mc="http://schemas.openxmlformats.org/markup-compatibility/2006">
          <mc:Choice Requires="x14">
            <control shapeId="1386" r:id="rId113" name="Check Box 362">
              <controlPr defaultSize="0" autoFill="0" autoLine="0" autoPict="0">
                <anchor moveWithCells="1">
                  <from>
                    <xdr:col>1</xdr:col>
                    <xdr:colOff>9525</xdr:colOff>
                    <xdr:row>222</xdr:row>
                    <xdr:rowOff>171450</xdr:rowOff>
                  </from>
                  <to>
                    <xdr:col>1</xdr:col>
                    <xdr:colOff>228600</xdr:colOff>
                    <xdr:row>224</xdr:row>
                    <xdr:rowOff>9525</xdr:rowOff>
                  </to>
                </anchor>
              </controlPr>
            </control>
          </mc:Choice>
        </mc:AlternateContent>
        <mc:AlternateContent xmlns:mc="http://schemas.openxmlformats.org/markup-compatibility/2006">
          <mc:Choice Requires="x14">
            <control shapeId="1387" r:id="rId114" name="Check Box 363">
              <controlPr defaultSize="0" autoFill="0" autoLine="0" autoPict="0">
                <anchor moveWithCells="1">
                  <from>
                    <xdr:col>2</xdr:col>
                    <xdr:colOff>9525</xdr:colOff>
                    <xdr:row>222</xdr:row>
                    <xdr:rowOff>180975</xdr:rowOff>
                  </from>
                  <to>
                    <xdr:col>2</xdr:col>
                    <xdr:colOff>228600</xdr:colOff>
                    <xdr:row>224</xdr:row>
                    <xdr:rowOff>9525</xdr:rowOff>
                  </to>
                </anchor>
              </controlPr>
            </control>
          </mc:Choice>
        </mc:AlternateContent>
        <mc:AlternateContent xmlns:mc="http://schemas.openxmlformats.org/markup-compatibility/2006">
          <mc:Choice Requires="x14">
            <control shapeId="1388" r:id="rId115" name="Check Box 364">
              <controlPr defaultSize="0" autoFill="0" autoLine="0" autoPict="0">
                <anchor moveWithCells="1">
                  <from>
                    <xdr:col>9</xdr:col>
                    <xdr:colOff>9525</xdr:colOff>
                    <xdr:row>222</xdr:row>
                    <xdr:rowOff>180975</xdr:rowOff>
                  </from>
                  <to>
                    <xdr:col>9</xdr:col>
                    <xdr:colOff>228600</xdr:colOff>
                    <xdr:row>224</xdr:row>
                    <xdr:rowOff>9525</xdr:rowOff>
                  </to>
                </anchor>
              </controlPr>
            </control>
          </mc:Choice>
        </mc:AlternateContent>
        <mc:AlternateContent xmlns:mc="http://schemas.openxmlformats.org/markup-compatibility/2006">
          <mc:Choice Requires="x14">
            <control shapeId="1393" r:id="rId116" name="Check Box 369">
              <controlPr defaultSize="0" autoFill="0" autoLine="0" autoPict="0">
                <anchor moveWithCells="1">
                  <from>
                    <xdr:col>2</xdr:col>
                    <xdr:colOff>9525</xdr:colOff>
                    <xdr:row>223</xdr:row>
                    <xdr:rowOff>180975</xdr:rowOff>
                  </from>
                  <to>
                    <xdr:col>2</xdr:col>
                    <xdr:colOff>228600</xdr:colOff>
                    <xdr:row>225</xdr:row>
                    <xdr:rowOff>9525</xdr:rowOff>
                  </to>
                </anchor>
              </controlPr>
            </control>
          </mc:Choice>
        </mc:AlternateContent>
        <mc:AlternateContent xmlns:mc="http://schemas.openxmlformats.org/markup-compatibility/2006">
          <mc:Choice Requires="x14">
            <control shapeId="1394" r:id="rId117" name="Check Box 370">
              <controlPr defaultSize="0" autoFill="0" autoLine="0" autoPict="0">
                <anchor moveWithCells="1">
                  <from>
                    <xdr:col>9</xdr:col>
                    <xdr:colOff>9525</xdr:colOff>
                    <xdr:row>223</xdr:row>
                    <xdr:rowOff>180975</xdr:rowOff>
                  </from>
                  <to>
                    <xdr:col>9</xdr:col>
                    <xdr:colOff>228600</xdr:colOff>
                    <xdr:row>225</xdr:row>
                    <xdr:rowOff>9525</xdr:rowOff>
                  </to>
                </anchor>
              </controlPr>
            </control>
          </mc:Choice>
        </mc:AlternateContent>
        <mc:AlternateContent xmlns:mc="http://schemas.openxmlformats.org/markup-compatibility/2006">
          <mc:Choice Requires="x14">
            <control shapeId="1398" r:id="rId118" name="Check Box 374">
              <controlPr defaultSize="0" autoFill="0" autoLine="0" autoPict="0">
                <anchor moveWithCells="1">
                  <from>
                    <xdr:col>1</xdr:col>
                    <xdr:colOff>9525</xdr:colOff>
                    <xdr:row>225</xdr:row>
                    <xdr:rowOff>171450</xdr:rowOff>
                  </from>
                  <to>
                    <xdr:col>1</xdr:col>
                    <xdr:colOff>228600</xdr:colOff>
                    <xdr:row>227</xdr:row>
                    <xdr:rowOff>9525</xdr:rowOff>
                  </to>
                </anchor>
              </controlPr>
            </control>
          </mc:Choice>
        </mc:AlternateContent>
        <mc:AlternateContent xmlns:mc="http://schemas.openxmlformats.org/markup-compatibility/2006">
          <mc:Choice Requires="x14">
            <control shapeId="1399" r:id="rId119" name="Check Box 375">
              <controlPr defaultSize="0" autoFill="0" autoLine="0" autoPict="0">
                <anchor moveWithCells="1">
                  <from>
                    <xdr:col>2</xdr:col>
                    <xdr:colOff>9525</xdr:colOff>
                    <xdr:row>225</xdr:row>
                    <xdr:rowOff>171450</xdr:rowOff>
                  </from>
                  <to>
                    <xdr:col>2</xdr:col>
                    <xdr:colOff>228600</xdr:colOff>
                    <xdr:row>227</xdr:row>
                    <xdr:rowOff>9525</xdr:rowOff>
                  </to>
                </anchor>
              </controlPr>
            </control>
          </mc:Choice>
        </mc:AlternateContent>
        <mc:AlternateContent xmlns:mc="http://schemas.openxmlformats.org/markup-compatibility/2006">
          <mc:Choice Requires="x14">
            <control shapeId="1400" r:id="rId120" name="Check Box 376">
              <controlPr defaultSize="0" autoFill="0" autoLine="0" autoPict="0">
                <anchor moveWithCells="1">
                  <from>
                    <xdr:col>9</xdr:col>
                    <xdr:colOff>9525</xdr:colOff>
                    <xdr:row>225</xdr:row>
                    <xdr:rowOff>171450</xdr:rowOff>
                  </from>
                  <to>
                    <xdr:col>9</xdr:col>
                    <xdr:colOff>228600</xdr:colOff>
                    <xdr:row>227</xdr:row>
                    <xdr:rowOff>9525</xdr:rowOff>
                  </to>
                </anchor>
              </controlPr>
            </control>
          </mc:Choice>
        </mc:AlternateContent>
        <mc:AlternateContent xmlns:mc="http://schemas.openxmlformats.org/markup-compatibility/2006">
          <mc:Choice Requires="x14">
            <control shapeId="1407" r:id="rId121" name="Check Box 383">
              <controlPr defaultSize="0" autoFill="0" autoLine="0" autoPict="0">
                <anchor moveWithCells="1">
                  <from>
                    <xdr:col>1</xdr:col>
                    <xdr:colOff>9525</xdr:colOff>
                    <xdr:row>226</xdr:row>
                    <xdr:rowOff>171450</xdr:rowOff>
                  </from>
                  <to>
                    <xdr:col>1</xdr:col>
                    <xdr:colOff>228600</xdr:colOff>
                    <xdr:row>228</xdr:row>
                    <xdr:rowOff>9525</xdr:rowOff>
                  </to>
                </anchor>
              </controlPr>
            </control>
          </mc:Choice>
        </mc:AlternateContent>
        <mc:AlternateContent xmlns:mc="http://schemas.openxmlformats.org/markup-compatibility/2006">
          <mc:Choice Requires="x14">
            <control shapeId="1408" r:id="rId122" name="Check Box 384">
              <controlPr defaultSize="0" autoFill="0" autoLine="0" autoPict="0">
                <anchor moveWithCells="1">
                  <from>
                    <xdr:col>2</xdr:col>
                    <xdr:colOff>9525</xdr:colOff>
                    <xdr:row>226</xdr:row>
                    <xdr:rowOff>171450</xdr:rowOff>
                  </from>
                  <to>
                    <xdr:col>2</xdr:col>
                    <xdr:colOff>228600</xdr:colOff>
                    <xdr:row>228</xdr:row>
                    <xdr:rowOff>9525</xdr:rowOff>
                  </to>
                </anchor>
              </controlPr>
            </control>
          </mc:Choice>
        </mc:AlternateContent>
        <mc:AlternateContent xmlns:mc="http://schemas.openxmlformats.org/markup-compatibility/2006">
          <mc:Choice Requires="x14">
            <control shapeId="1409" r:id="rId123" name="Check Box 385">
              <controlPr defaultSize="0" autoFill="0" autoLine="0" autoPict="0">
                <anchor moveWithCells="1">
                  <from>
                    <xdr:col>9</xdr:col>
                    <xdr:colOff>9525</xdr:colOff>
                    <xdr:row>226</xdr:row>
                    <xdr:rowOff>171450</xdr:rowOff>
                  </from>
                  <to>
                    <xdr:col>9</xdr:col>
                    <xdr:colOff>228600</xdr:colOff>
                    <xdr:row>228</xdr:row>
                    <xdr:rowOff>9525</xdr:rowOff>
                  </to>
                </anchor>
              </controlPr>
            </control>
          </mc:Choice>
        </mc:AlternateContent>
        <mc:AlternateContent xmlns:mc="http://schemas.openxmlformats.org/markup-compatibility/2006">
          <mc:Choice Requires="x14">
            <control shapeId="1413" r:id="rId124" name="Check Box 389">
              <controlPr defaultSize="0" autoFill="0" autoLine="0" autoPict="0">
                <anchor moveWithCells="1">
                  <from>
                    <xdr:col>1</xdr:col>
                    <xdr:colOff>9525</xdr:colOff>
                    <xdr:row>227</xdr:row>
                    <xdr:rowOff>171450</xdr:rowOff>
                  </from>
                  <to>
                    <xdr:col>1</xdr:col>
                    <xdr:colOff>228600</xdr:colOff>
                    <xdr:row>229</xdr:row>
                    <xdr:rowOff>9525</xdr:rowOff>
                  </to>
                </anchor>
              </controlPr>
            </control>
          </mc:Choice>
        </mc:AlternateContent>
        <mc:AlternateContent xmlns:mc="http://schemas.openxmlformats.org/markup-compatibility/2006">
          <mc:Choice Requires="x14">
            <control shapeId="1414" r:id="rId125" name="Check Box 390">
              <controlPr defaultSize="0" autoFill="0" autoLine="0" autoPict="0">
                <anchor moveWithCells="1">
                  <from>
                    <xdr:col>2</xdr:col>
                    <xdr:colOff>9525</xdr:colOff>
                    <xdr:row>227</xdr:row>
                    <xdr:rowOff>171450</xdr:rowOff>
                  </from>
                  <to>
                    <xdr:col>2</xdr:col>
                    <xdr:colOff>228600</xdr:colOff>
                    <xdr:row>229</xdr:row>
                    <xdr:rowOff>9525</xdr:rowOff>
                  </to>
                </anchor>
              </controlPr>
            </control>
          </mc:Choice>
        </mc:AlternateContent>
        <mc:AlternateContent xmlns:mc="http://schemas.openxmlformats.org/markup-compatibility/2006">
          <mc:Choice Requires="x14">
            <control shapeId="1415" r:id="rId126" name="Check Box 391">
              <controlPr defaultSize="0" autoFill="0" autoLine="0" autoPict="0">
                <anchor moveWithCells="1">
                  <from>
                    <xdr:col>9</xdr:col>
                    <xdr:colOff>9525</xdr:colOff>
                    <xdr:row>227</xdr:row>
                    <xdr:rowOff>171450</xdr:rowOff>
                  </from>
                  <to>
                    <xdr:col>9</xdr:col>
                    <xdr:colOff>228600</xdr:colOff>
                    <xdr:row>229</xdr:row>
                    <xdr:rowOff>9525</xdr:rowOff>
                  </to>
                </anchor>
              </controlPr>
            </control>
          </mc:Choice>
        </mc:AlternateContent>
        <mc:AlternateContent xmlns:mc="http://schemas.openxmlformats.org/markup-compatibility/2006">
          <mc:Choice Requires="x14">
            <control shapeId="1416" r:id="rId127" name="Check Box 392">
              <controlPr defaultSize="0" autoFill="0" autoLine="0" autoPict="0">
                <anchor moveWithCells="1">
                  <from>
                    <xdr:col>1</xdr:col>
                    <xdr:colOff>9525</xdr:colOff>
                    <xdr:row>223</xdr:row>
                    <xdr:rowOff>171450</xdr:rowOff>
                  </from>
                  <to>
                    <xdr:col>1</xdr:col>
                    <xdr:colOff>228600</xdr:colOff>
                    <xdr:row>225</xdr:row>
                    <xdr:rowOff>9525</xdr:rowOff>
                  </to>
                </anchor>
              </controlPr>
            </control>
          </mc:Choice>
        </mc:AlternateContent>
        <mc:AlternateContent xmlns:mc="http://schemas.openxmlformats.org/markup-compatibility/2006">
          <mc:Choice Requires="x14">
            <control shapeId="1417" r:id="rId128" name="Check Box 393">
              <controlPr defaultSize="0" autoFill="0" autoLine="0" autoPict="0">
                <anchor moveWithCells="1">
                  <from>
                    <xdr:col>1</xdr:col>
                    <xdr:colOff>9525</xdr:colOff>
                    <xdr:row>161</xdr:row>
                    <xdr:rowOff>171450</xdr:rowOff>
                  </from>
                  <to>
                    <xdr:col>1</xdr:col>
                    <xdr:colOff>228600</xdr:colOff>
                    <xdr:row>163</xdr:row>
                    <xdr:rowOff>0</xdr:rowOff>
                  </to>
                </anchor>
              </controlPr>
            </control>
          </mc:Choice>
        </mc:AlternateContent>
        <mc:AlternateContent xmlns:mc="http://schemas.openxmlformats.org/markup-compatibility/2006">
          <mc:Choice Requires="x14">
            <control shapeId="1418" r:id="rId129" name="Check Box 394">
              <controlPr defaultSize="0" autoFill="0" autoLine="0" autoPict="0">
                <anchor moveWithCells="1">
                  <from>
                    <xdr:col>9</xdr:col>
                    <xdr:colOff>9525</xdr:colOff>
                    <xdr:row>161</xdr:row>
                    <xdr:rowOff>171450</xdr:rowOff>
                  </from>
                  <to>
                    <xdr:col>9</xdr:col>
                    <xdr:colOff>228600</xdr:colOff>
                    <xdr:row>163</xdr:row>
                    <xdr:rowOff>9525</xdr:rowOff>
                  </to>
                </anchor>
              </controlPr>
            </control>
          </mc:Choice>
        </mc:AlternateContent>
        <mc:AlternateContent xmlns:mc="http://schemas.openxmlformats.org/markup-compatibility/2006">
          <mc:Choice Requires="x14">
            <control shapeId="1419" r:id="rId130" name="Check Box 395">
              <controlPr defaultSize="0" autoFill="0" autoLine="0" autoPict="0">
                <anchor moveWithCells="1">
                  <from>
                    <xdr:col>2</xdr:col>
                    <xdr:colOff>9525</xdr:colOff>
                    <xdr:row>161</xdr:row>
                    <xdr:rowOff>180975</xdr:rowOff>
                  </from>
                  <to>
                    <xdr:col>2</xdr:col>
                    <xdr:colOff>228600</xdr:colOff>
                    <xdr:row>163</xdr:row>
                    <xdr:rowOff>19050</xdr:rowOff>
                  </to>
                </anchor>
              </controlPr>
            </control>
          </mc:Choice>
        </mc:AlternateContent>
        <mc:AlternateContent xmlns:mc="http://schemas.openxmlformats.org/markup-compatibility/2006">
          <mc:Choice Requires="x14">
            <control shapeId="1420" r:id="rId131" name="Check Box 396">
              <controlPr defaultSize="0" autoFill="0" autoLine="0" autoPict="0">
                <anchor moveWithCells="1">
                  <from>
                    <xdr:col>1</xdr:col>
                    <xdr:colOff>9525</xdr:colOff>
                    <xdr:row>162</xdr:row>
                    <xdr:rowOff>171450</xdr:rowOff>
                  </from>
                  <to>
                    <xdr:col>1</xdr:col>
                    <xdr:colOff>228600</xdr:colOff>
                    <xdr:row>164</xdr:row>
                    <xdr:rowOff>0</xdr:rowOff>
                  </to>
                </anchor>
              </controlPr>
            </control>
          </mc:Choice>
        </mc:AlternateContent>
        <mc:AlternateContent xmlns:mc="http://schemas.openxmlformats.org/markup-compatibility/2006">
          <mc:Choice Requires="x14">
            <control shapeId="1421" r:id="rId132" name="Check Box 397">
              <controlPr defaultSize="0" autoFill="0" autoLine="0" autoPict="0">
                <anchor moveWithCells="1">
                  <from>
                    <xdr:col>9</xdr:col>
                    <xdr:colOff>9525</xdr:colOff>
                    <xdr:row>162</xdr:row>
                    <xdr:rowOff>171450</xdr:rowOff>
                  </from>
                  <to>
                    <xdr:col>9</xdr:col>
                    <xdr:colOff>228600</xdr:colOff>
                    <xdr:row>164</xdr:row>
                    <xdr:rowOff>9525</xdr:rowOff>
                  </to>
                </anchor>
              </controlPr>
            </control>
          </mc:Choice>
        </mc:AlternateContent>
        <mc:AlternateContent xmlns:mc="http://schemas.openxmlformats.org/markup-compatibility/2006">
          <mc:Choice Requires="x14">
            <control shapeId="1422" r:id="rId133" name="Check Box 398">
              <controlPr defaultSize="0" autoFill="0" autoLine="0" autoPict="0">
                <anchor moveWithCells="1">
                  <from>
                    <xdr:col>2</xdr:col>
                    <xdr:colOff>9525</xdr:colOff>
                    <xdr:row>162</xdr:row>
                    <xdr:rowOff>180975</xdr:rowOff>
                  </from>
                  <to>
                    <xdr:col>2</xdr:col>
                    <xdr:colOff>228600</xdr:colOff>
                    <xdr:row>164</xdr:row>
                    <xdr:rowOff>19050</xdr:rowOff>
                  </to>
                </anchor>
              </controlPr>
            </control>
          </mc:Choice>
        </mc:AlternateContent>
        <mc:AlternateContent xmlns:mc="http://schemas.openxmlformats.org/markup-compatibility/2006">
          <mc:Choice Requires="x14">
            <control shapeId="1426" r:id="rId134" name="Check Box 402">
              <controlPr defaultSize="0" autoFill="0" autoLine="0" autoPict="0">
                <anchor moveWithCells="1">
                  <from>
                    <xdr:col>9</xdr:col>
                    <xdr:colOff>9525</xdr:colOff>
                    <xdr:row>163</xdr:row>
                    <xdr:rowOff>171450</xdr:rowOff>
                  </from>
                  <to>
                    <xdr:col>9</xdr:col>
                    <xdr:colOff>228600</xdr:colOff>
                    <xdr:row>165</xdr:row>
                    <xdr:rowOff>9525</xdr:rowOff>
                  </to>
                </anchor>
              </controlPr>
            </control>
          </mc:Choice>
        </mc:AlternateContent>
        <mc:AlternateContent xmlns:mc="http://schemas.openxmlformats.org/markup-compatibility/2006">
          <mc:Choice Requires="x14">
            <control shapeId="1427" r:id="rId135" name="Check Box 403">
              <controlPr defaultSize="0" autoFill="0" autoLine="0" autoPict="0">
                <anchor moveWithCells="1">
                  <from>
                    <xdr:col>2</xdr:col>
                    <xdr:colOff>9525</xdr:colOff>
                    <xdr:row>163</xdr:row>
                    <xdr:rowOff>180975</xdr:rowOff>
                  </from>
                  <to>
                    <xdr:col>2</xdr:col>
                    <xdr:colOff>228600</xdr:colOff>
                    <xdr:row>165</xdr:row>
                    <xdr:rowOff>19050</xdr:rowOff>
                  </to>
                </anchor>
              </controlPr>
            </control>
          </mc:Choice>
        </mc:AlternateContent>
        <mc:AlternateContent xmlns:mc="http://schemas.openxmlformats.org/markup-compatibility/2006">
          <mc:Choice Requires="x14">
            <control shapeId="1430" r:id="rId136" name="Check Box 406">
              <controlPr defaultSize="0" autoFill="0" autoLine="0" autoPict="0">
                <anchor moveWithCells="1">
                  <from>
                    <xdr:col>1</xdr:col>
                    <xdr:colOff>9525</xdr:colOff>
                    <xdr:row>163</xdr:row>
                    <xdr:rowOff>171450</xdr:rowOff>
                  </from>
                  <to>
                    <xdr:col>1</xdr:col>
                    <xdr:colOff>228600</xdr:colOff>
                    <xdr:row>165</xdr:row>
                    <xdr:rowOff>0</xdr:rowOff>
                  </to>
                </anchor>
              </controlPr>
            </control>
          </mc:Choice>
        </mc:AlternateContent>
        <mc:AlternateContent xmlns:mc="http://schemas.openxmlformats.org/markup-compatibility/2006">
          <mc:Choice Requires="x14">
            <control shapeId="1431" r:id="rId137" name="Check Box 407">
              <controlPr defaultSize="0" autoFill="0" autoLine="0" autoPict="0">
                <anchor moveWithCells="1">
                  <from>
                    <xdr:col>1</xdr:col>
                    <xdr:colOff>9525</xdr:colOff>
                    <xdr:row>171</xdr:row>
                    <xdr:rowOff>180975</xdr:rowOff>
                  </from>
                  <to>
                    <xdr:col>1</xdr:col>
                    <xdr:colOff>228600</xdr:colOff>
                    <xdr:row>173</xdr:row>
                    <xdr:rowOff>9525</xdr:rowOff>
                  </to>
                </anchor>
              </controlPr>
            </control>
          </mc:Choice>
        </mc:AlternateContent>
        <mc:AlternateContent xmlns:mc="http://schemas.openxmlformats.org/markup-compatibility/2006">
          <mc:Choice Requires="x14">
            <control shapeId="1432" r:id="rId138" name="Check Box 408">
              <controlPr defaultSize="0" autoFill="0" autoLine="0" autoPict="0">
                <anchor moveWithCells="1">
                  <from>
                    <xdr:col>1</xdr:col>
                    <xdr:colOff>9525</xdr:colOff>
                    <xdr:row>172</xdr:row>
                    <xdr:rowOff>171450</xdr:rowOff>
                  </from>
                  <to>
                    <xdr:col>1</xdr:col>
                    <xdr:colOff>228600</xdr:colOff>
                    <xdr:row>174</xdr:row>
                    <xdr:rowOff>0</xdr:rowOff>
                  </to>
                </anchor>
              </controlPr>
            </control>
          </mc:Choice>
        </mc:AlternateContent>
        <mc:AlternateContent xmlns:mc="http://schemas.openxmlformats.org/markup-compatibility/2006">
          <mc:Choice Requires="x14">
            <control shapeId="1433" r:id="rId139" name="Check Box 409">
              <controlPr defaultSize="0" autoFill="0" autoLine="0" autoPict="0">
                <anchor moveWithCells="1">
                  <from>
                    <xdr:col>1</xdr:col>
                    <xdr:colOff>9525</xdr:colOff>
                    <xdr:row>173</xdr:row>
                    <xdr:rowOff>171450</xdr:rowOff>
                  </from>
                  <to>
                    <xdr:col>1</xdr:col>
                    <xdr:colOff>228600</xdr:colOff>
                    <xdr:row>175</xdr:row>
                    <xdr:rowOff>0</xdr:rowOff>
                  </to>
                </anchor>
              </controlPr>
            </control>
          </mc:Choice>
        </mc:AlternateContent>
        <mc:AlternateContent xmlns:mc="http://schemas.openxmlformats.org/markup-compatibility/2006">
          <mc:Choice Requires="x14">
            <control shapeId="1434" r:id="rId140" name="Check Box 410">
              <controlPr defaultSize="0" autoFill="0" autoLine="0" autoPict="0">
                <anchor moveWithCells="1">
                  <from>
                    <xdr:col>1</xdr:col>
                    <xdr:colOff>9525</xdr:colOff>
                    <xdr:row>174</xdr:row>
                    <xdr:rowOff>171450</xdr:rowOff>
                  </from>
                  <to>
                    <xdr:col>1</xdr:col>
                    <xdr:colOff>228600</xdr:colOff>
                    <xdr:row>176</xdr:row>
                    <xdr:rowOff>0</xdr:rowOff>
                  </to>
                </anchor>
              </controlPr>
            </control>
          </mc:Choice>
        </mc:AlternateContent>
        <mc:AlternateContent xmlns:mc="http://schemas.openxmlformats.org/markup-compatibility/2006">
          <mc:Choice Requires="x14">
            <control shapeId="1435" r:id="rId141" name="Check Box 411">
              <controlPr defaultSize="0" autoFill="0" autoLine="0" autoPict="0">
                <anchor moveWithCells="1">
                  <from>
                    <xdr:col>2</xdr:col>
                    <xdr:colOff>9525</xdr:colOff>
                    <xdr:row>171</xdr:row>
                    <xdr:rowOff>180975</xdr:rowOff>
                  </from>
                  <to>
                    <xdr:col>2</xdr:col>
                    <xdr:colOff>219075</xdr:colOff>
                    <xdr:row>173</xdr:row>
                    <xdr:rowOff>9525</xdr:rowOff>
                  </to>
                </anchor>
              </controlPr>
            </control>
          </mc:Choice>
        </mc:AlternateContent>
        <mc:AlternateContent xmlns:mc="http://schemas.openxmlformats.org/markup-compatibility/2006">
          <mc:Choice Requires="x14">
            <control shapeId="1436" r:id="rId142" name="Check Box 412">
              <controlPr defaultSize="0" autoFill="0" autoLine="0" autoPict="0">
                <anchor moveWithCells="1">
                  <from>
                    <xdr:col>2</xdr:col>
                    <xdr:colOff>9525</xdr:colOff>
                    <xdr:row>172</xdr:row>
                    <xdr:rowOff>171450</xdr:rowOff>
                  </from>
                  <to>
                    <xdr:col>2</xdr:col>
                    <xdr:colOff>219075</xdr:colOff>
                    <xdr:row>174</xdr:row>
                    <xdr:rowOff>0</xdr:rowOff>
                  </to>
                </anchor>
              </controlPr>
            </control>
          </mc:Choice>
        </mc:AlternateContent>
        <mc:AlternateContent xmlns:mc="http://schemas.openxmlformats.org/markup-compatibility/2006">
          <mc:Choice Requires="x14">
            <control shapeId="1437" r:id="rId143" name="Check Box 413">
              <controlPr defaultSize="0" autoFill="0" autoLine="0" autoPict="0">
                <anchor moveWithCells="1">
                  <from>
                    <xdr:col>2</xdr:col>
                    <xdr:colOff>9525</xdr:colOff>
                    <xdr:row>173</xdr:row>
                    <xdr:rowOff>171450</xdr:rowOff>
                  </from>
                  <to>
                    <xdr:col>2</xdr:col>
                    <xdr:colOff>219075</xdr:colOff>
                    <xdr:row>175</xdr:row>
                    <xdr:rowOff>0</xdr:rowOff>
                  </to>
                </anchor>
              </controlPr>
            </control>
          </mc:Choice>
        </mc:AlternateContent>
        <mc:AlternateContent xmlns:mc="http://schemas.openxmlformats.org/markup-compatibility/2006">
          <mc:Choice Requires="x14">
            <control shapeId="1438" r:id="rId144" name="Check Box 414">
              <controlPr defaultSize="0" autoFill="0" autoLine="0" autoPict="0">
                <anchor moveWithCells="1">
                  <from>
                    <xdr:col>2</xdr:col>
                    <xdr:colOff>9525</xdr:colOff>
                    <xdr:row>174</xdr:row>
                    <xdr:rowOff>171450</xdr:rowOff>
                  </from>
                  <to>
                    <xdr:col>2</xdr:col>
                    <xdr:colOff>219075</xdr:colOff>
                    <xdr:row>176</xdr:row>
                    <xdr:rowOff>0</xdr:rowOff>
                  </to>
                </anchor>
              </controlPr>
            </control>
          </mc:Choice>
        </mc:AlternateContent>
        <mc:AlternateContent xmlns:mc="http://schemas.openxmlformats.org/markup-compatibility/2006">
          <mc:Choice Requires="x14">
            <control shapeId="1439" r:id="rId145" name="Check Box 415">
              <controlPr defaultSize="0" autoFill="0" autoLine="0" autoPict="0">
                <anchor moveWithCells="1">
                  <from>
                    <xdr:col>9</xdr:col>
                    <xdr:colOff>9525</xdr:colOff>
                    <xdr:row>171</xdr:row>
                    <xdr:rowOff>180975</xdr:rowOff>
                  </from>
                  <to>
                    <xdr:col>9</xdr:col>
                    <xdr:colOff>228600</xdr:colOff>
                    <xdr:row>173</xdr:row>
                    <xdr:rowOff>9525</xdr:rowOff>
                  </to>
                </anchor>
              </controlPr>
            </control>
          </mc:Choice>
        </mc:AlternateContent>
        <mc:AlternateContent xmlns:mc="http://schemas.openxmlformats.org/markup-compatibility/2006">
          <mc:Choice Requires="x14">
            <control shapeId="1440" r:id="rId146" name="Check Box 416">
              <controlPr defaultSize="0" autoFill="0" autoLine="0" autoPict="0">
                <anchor moveWithCells="1">
                  <from>
                    <xdr:col>9</xdr:col>
                    <xdr:colOff>9525</xdr:colOff>
                    <xdr:row>172</xdr:row>
                    <xdr:rowOff>171450</xdr:rowOff>
                  </from>
                  <to>
                    <xdr:col>9</xdr:col>
                    <xdr:colOff>228600</xdr:colOff>
                    <xdr:row>174</xdr:row>
                    <xdr:rowOff>0</xdr:rowOff>
                  </to>
                </anchor>
              </controlPr>
            </control>
          </mc:Choice>
        </mc:AlternateContent>
        <mc:AlternateContent xmlns:mc="http://schemas.openxmlformats.org/markup-compatibility/2006">
          <mc:Choice Requires="x14">
            <control shapeId="1441" r:id="rId147" name="Check Box 417">
              <controlPr defaultSize="0" autoFill="0" autoLine="0" autoPict="0">
                <anchor moveWithCells="1">
                  <from>
                    <xdr:col>9</xdr:col>
                    <xdr:colOff>9525</xdr:colOff>
                    <xdr:row>173</xdr:row>
                    <xdr:rowOff>171450</xdr:rowOff>
                  </from>
                  <to>
                    <xdr:col>9</xdr:col>
                    <xdr:colOff>228600</xdr:colOff>
                    <xdr:row>175</xdr:row>
                    <xdr:rowOff>0</xdr:rowOff>
                  </to>
                </anchor>
              </controlPr>
            </control>
          </mc:Choice>
        </mc:AlternateContent>
        <mc:AlternateContent xmlns:mc="http://schemas.openxmlformats.org/markup-compatibility/2006">
          <mc:Choice Requires="x14">
            <control shapeId="1442" r:id="rId148" name="Check Box 418">
              <controlPr defaultSize="0" autoFill="0" autoLine="0" autoPict="0">
                <anchor moveWithCells="1">
                  <from>
                    <xdr:col>9</xdr:col>
                    <xdr:colOff>9525</xdr:colOff>
                    <xdr:row>174</xdr:row>
                    <xdr:rowOff>171450</xdr:rowOff>
                  </from>
                  <to>
                    <xdr:col>9</xdr:col>
                    <xdr:colOff>228600</xdr:colOff>
                    <xdr:row>176</xdr:row>
                    <xdr:rowOff>0</xdr:rowOff>
                  </to>
                </anchor>
              </controlPr>
            </control>
          </mc:Choice>
        </mc:AlternateContent>
        <mc:AlternateContent xmlns:mc="http://schemas.openxmlformats.org/markup-compatibility/2006">
          <mc:Choice Requires="x14">
            <control shapeId="1446" r:id="rId149" name="Check Box 422">
              <controlPr defaultSize="0" autoFill="0" autoLine="0" autoPict="0">
                <anchor moveWithCells="1">
                  <from>
                    <xdr:col>1</xdr:col>
                    <xdr:colOff>9525</xdr:colOff>
                    <xdr:row>175</xdr:row>
                    <xdr:rowOff>171450</xdr:rowOff>
                  </from>
                  <to>
                    <xdr:col>1</xdr:col>
                    <xdr:colOff>228600</xdr:colOff>
                    <xdr:row>177</xdr:row>
                    <xdr:rowOff>0</xdr:rowOff>
                  </to>
                </anchor>
              </controlPr>
            </control>
          </mc:Choice>
        </mc:AlternateContent>
        <mc:AlternateContent xmlns:mc="http://schemas.openxmlformats.org/markup-compatibility/2006">
          <mc:Choice Requires="x14">
            <control shapeId="1447" r:id="rId150" name="Check Box 423">
              <controlPr defaultSize="0" autoFill="0" autoLine="0" autoPict="0">
                <anchor moveWithCells="1">
                  <from>
                    <xdr:col>2</xdr:col>
                    <xdr:colOff>9525</xdr:colOff>
                    <xdr:row>175</xdr:row>
                    <xdr:rowOff>171450</xdr:rowOff>
                  </from>
                  <to>
                    <xdr:col>2</xdr:col>
                    <xdr:colOff>219075</xdr:colOff>
                    <xdr:row>177</xdr:row>
                    <xdr:rowOff>0</xdr:rowOff>
                  </to>
                </anchor>
              </controlPr>
            </control>
          </mc:Choice>
        </mc:AlternateContent>
        <mc:AlternateContent xmlns:mc="http://schemas.openxmlformats.org/markup-compatibility/2006">
          <mc:Choice Requires="x14">
            <control shapeId="1448" r:id="rId151" name="Check Box 424">
              <controlPr defaultSize="0" autoFill="0" autoLine="0" autoPict="0">
                <anchor moveWithCells="1">
                  <from>
                    <xdr:col>9</xdr:col>
                    <xdr:colOff>9525</xdr:colOff>
                    <xdr:row>175</xdr:row>
                    <xdr:rowOff>171450</xdr:rowOff>
                  </from>
                  <to>
                    <xdr:col>9</xdr:col>
                    <xdr:colOff>228600</xdr:colOff>
                    <xdr:row>177</xdr:row>
                    <xdr:rowOff>0</xdr:rowOff>
                  </to>
                </anchor>
              </controlPr>
            </control>
          </mc:Choice>
        </mc:AlternateContent>
        <mc:AlternateContent xmlns:mc="http://schemas.openxmlformats.org/markup-compatibility/2006">
          <mc:Choice Requires="x14">
            <control shapeId="1449" r:id="rId152" name="Check Box 425">
              <controlPr defaultSize="0" autoFill="0" autoLine="0" autoPict="0">
                <anchor moveWithCells="1">
                  <from>
                    <xdr:col>1</xdr:col>
                    <xdr:colOff>9525</xdr:colOff>
                    <xdr:row>188</xdr:row>
                    <xdr:rowOff>171450</xdr:rowOff>
                  </from>
                  <to>
                    <xdr:col>1</xdr:col>
                    <xdr:colOff>228600</xdr:colOff>
                    <xdr:row>190</xdr:row>
                    <xdr:rowOff>9525</xdr:rowOff>
                  </to>
                </anchor>
              </controlPr>
            </control>
          </mc:Choice>
        </mc:AlternateContent>
        <mc:AlternateContent xmlns:mc="http://schemas.openxmlformats.org/markup-compatibility/2006">
          <mc:Choice Requires="x14">
            <control shapeId="1450" r:id="rId153" name="Check Box 426">
              <controlPr defaultSize="0" autoFill="0" autoLine="0" autoPict="0">
                <anchor moveWithCells="1">
                  <from>
                    <xdr:col>1</xdr:col>
                    <xdr:colOff>9525</xdr:colOff>
                    <xdr:row>189</xdr:row>
                    <xdr:rowOff>171450</xdr:rowOff>
                  </from>
                  <to>
                    <xdr:col>1</xdr:col>
                    <xdr:colOff>228600</xdr:colOff>
                    <xdr:row>191</xdr:row>
                    <xdr:rowOff>0</xdr:rowOff>
                  </to>
                </anchor>
              </controlPr>
            </control>
          </mc:Choice>
        </mc:AlternateContent>
        <mc:AlternateContent xmlns:mc="http://schemas.openxmlformats.org/markup-compatibility/2006">
          <mc:Choice Requires="x14">
            <control shapeId="1452" r:id="rId154" name="Check Box 428">
              <controlPr defaultSize="0" autoFill="0" autoLine="0" autoPict="0">
                <anchor moveWithCells="1">
                  <from>
                    <xdr:col>1</xdr:col>
                    <xdr:colOff>9525</xdr:colOff>
                    <xdr:row>190</xdr:row>
                    <xdr:rowOff>171450</xdr:rowOff>
                  </from>
                  <to>
                    <xdr:col>1</xdr:col>
                    <xdr:colOff>228600</xdr:colOff>
                    <xdr:row>192</xdr:row>
                    <xdr:rowOff>0</xdr:rowOff>
                  </to>
                </anchor>
              </controlPr>
            </control>
          </mc:Choice>
        </mc:AlternateContent>
        <mc:AlternateContent xmlns:mc="http://schemas.openxmlformats.org/markup-compatibility/2006">
          <mc:Choice Requires="x14">
            <control shapeId="1454" r:id="rId155" name="Check Box 430">
              <controlPr defaultSize="0" autoFill="0" autoLine="0" autoPict="0">
                <anchor moveWithCells="1">
                  <from>
                    <xdr:col>1</xdr:col>
                    <xdr:colOff>9525</xdr:colOff>
                    <xdr:row>191</xdr:row>
                    <xdr:rowOff>161925</xdr:rowOff>
                  </from>
                  <to>
                    <xdr:col>1</xdr:col>
                    <xdr:colOff>228600</xdr:colOff>
                    <xdr:row>192</xdr:row>
                    <xdr:rowOff>200025</xdr:rowOff>
                  </to>
                </anchor>
              </controlPr>
            </control>
          </mc:Choice>
        </mc:AlternateContent>
        <mc:AlternateContent xmlns:mc="http://schemas.openxmlformats.org/markup-compatibility/2006">
          <mc:Choice Requires="x14">
            <control shapeId="1456" r:id="rId156" name="Check Box 432">
              <controlPr defaultSize="0" autoFill="0" autoLine="0" autoPict="0">
                <anchor moveWithCells="1">
                  <from>
                    <xdr:col>1</xdr:col>
                    <xdr:colOff>9525</xdr:colOff>
                    <xdr:row>192</xdr:row>
                    <xdr:rowOff>161925</xdr:rowOff>
                  </from>
                  <to>
                    <xdr:col>1</xdr:col>
                    <xdr:colOff>228600</xdr:colOff>
                    <xdr:row>193</xdr:row>
                    <xdr:rowOff>190500</xdr:rowOff>
                  </to>
                </anchor>
              </controlPr>
            </control>
          </mc:Choice>
        </mc:AlternateContent>
        <mc:AlternateContent xmlns:mc="http://schemas.openxmlformats.org/markup-compatibility/2006">
          <mc:Choice Requires="x14">
            <control shapeId="1458" r:id="rId157" name="Check Box 434">
              <controlPr defaultSize="0" autoFill="0" autoLine="0" autoPict="0">
                <anchor moveWithCells="1">
                  <from>
                    <xdr:col>2</xdr:col>
                    <xdr:colOff>9525</xdr:colOff>
                    <xdr:row>188</xdr:row>
                    <xdr:rowOff>180975</xdr:rowOff>
                  </from>
                  <to>
                    <xdr:col>2</xdr:col>
                    <xdr:colOff>228600</xdr:colOff>
                    <xdr:row>190</xdr:row>
                    <xdr:rowOff>19050</xdr:rowOff>
                  </to>
                </anchor>
              </controlPr>
            </control>
          </mc:Choice>
        </mc:AlternateContent>
        <mc:AlternateContent xmlns:mc="http://schemas.openxmlformats.org/markup-compatibility/2006">
          <mc:Choice Requires="x14">
            <control shapeId="1459" r:id="rId158" name="Check Box 435">
              <controlPr defaultSize="0" autoFill="0" autoLine="0" autoPict="0">
                <anchor moveWithCells="1">
                  <from>
                    <xdr:col>2</xdr:col>
                    <xdr:colOff>9525</xdr:colOff>
                    <xdr:row>189</xdr:row>
                    <xdr:rowOff>180975</xdr:rowOff>
                  </from>
                  <to>
                    <xdr:col>2</xdr:col>
                    <xdr:colOff>228600</xdr:colOff>
                    <xdr:row>191</xdr:row>
                    <xdr:rowOff>9525</xdr:rowOff>
                  </to>
                </anchor>
              </controlPr>
            </control>
          </mc:Choice>
        </mc:AlternateContent>
        <mc:AlternateContent xmlns:mc="http://schemas.openxmlformats.org/markup-compatibility/2006">
          <mc:Choice Requires="x14">
            <control shapeId="1461" r:id="rId159" name="Check Box 437">
              <controlPr defaultSize="0" autoFill="0" autoLine="0" autoPict="0">
                <anchor moveWithCells="1">
                  <from>
                    <xdr:col>2</xdr:col>
                    <xdr:colOff>9525</xdr:colOff>
                    <xdr:row>190</xdr:row>
                    <xdr:rowOff>171450</xdr:rowOff>
                  </from>
                  <to>
                    <xdr:col>2</xdr:col>
                    <xdr:colOff>228600</xdr:colOff>
                    <xdr:row>192</xdr:row>
                    <xdr:rowOff>9525</xdr:rowOff>
                  </to>
                </anchor>
              </controlPr>
            </control>
          </mc:Choice>
        </mc:AlternateContent>
        <mc:AlternateContent xmlns:mc="http://schemas.openxmlformats.org/markup-compatibility/2006">
          <mc:Choice Requires="x14">
            <control shapeId="1463" r:id="rId160" name="Check Box 439">
              <controlPr defaultSize="0" autoFill="0" autoLine="0" autoPict="0">
                <anchor moveWithCells="1">
                  <from>
                    <xdr:col>2</xdr:col>
                    <xdr:colOff>9525</xdr:colOff>
                    <xdr:row>191</xdr:row>
                    <xdr:rowOff>171450</xdr:rowOff>
                  </from>
                  <to>
                    <xdr:col>2</xdr:col>
                    <xdr:colOff>228600</xdr:colOff>
                    <xdr:row>193</xdr:row>
                    <xdr:rowOff>0</xdr:rowOff>
                  </to>
                </anchor>
              </controlPr>
            </control>
          </mc:Choice>
        </mc:AlternateContent>
        <mc:AlternateContent xmlns:mc="http://schemas.openxmlformats.org/markup-compatibility/2006">
          <mc:Choice Requires="x14">
            <control shapeId="1465" r:id="rId161" name="Check Box 441">
              <controlPr defaultSize="0" autoFill="0" autoLine="0" autoPict="0">
                <anchor moveWithCells="1">
                  <from>
                    <xdr:col>2</xdr:col>
                    <xdr:colOff>9525</xdr:colOff>
                    <xdr:row>192</xdr:row>
                    <xdr:rowOff>161925</xdr:rowOff>
                  </from>
                  <to>
                    <xdr:col>2</xdr:col>
                    <xdr:colOff>228600</xdr:colOff>
                    <xdr:row>193</xdr:row>
                    <xdr:rowOff>200025</xdr:rowOff>
                  </to>
                </anchor>
              </controlPr>
            </control>
          </mc:Choice>
        </mc:AlternateContent>
        <mc:AlternateContent xmlns:mc="http://schemas.openxmlformats.org/markup-compatibility/2006">
          <mc:Choice Requires="x14">
            <control shapeId="1467" r:id="rId162" name="Check Box 443">
              <controlPr defaultSize="0" autoFill="0" autoLine="0" autoPict="0">
                <anchor moveWithCells="1">
                  <from>
                    <xdr:col>9</xdr:col>
                    <xdr:colOff>0</xdr:colOff>
                    <xdr:row>187</xdr:row>
                    <xdr:rowOff>171450</xdr:rowOff>
                  </from>
                  <to>
                    <xdr:col>9</xdr:col>
                    <xdr:colOff>247650</xdr:colOff>
                    <xdr:row>189</xdr:row>
                    <xdr:rowOff>19050</xdr:rowOff>
                  </to>
                </anchor>
              </controlPr>
            </control>
          </mc:Choice>
        </mc:AlternateContent>
        <mc:AlternateContent xmlns:mc="http://schemas.openxmlformats.org/markup-compatibility/2006">
          <mc:Choice Requires="x14">
            <control shapeId="1469" r:id="rId163" name="Check Box 445">
              <controlPr defaultSize="0" autoFill="0" autoLine="0" autoPict="0">
                <anchor moveWithCells="1">
                  <from>
                    <xdr:col>9</xdr:col>
                    <xdr:colOff>0</xdr:colOff>
                    <xdr:row>188</xdr:row>
                    <xdr:rowOff>161925</xdr:rowOff>
                  </from>
                  <to>
                    <xdr:col>9</xdr:col>
                    <xdr:colOff>247650</xdr:colOff>
                    <xdr:row>190</xdr:row>
                    <xdr:rowOff>9525</xdr:rowOff>
                  </to>
                </anchor>
              </controlPr>
            </control>
          </mc:Choice>
        </mc:AlternateContent>
        <mc:AlternateContent xmlns:mc="http://schemas.openxmlformats.org/markup-compatibility/2006">
          <mc:Choice Requires="x14">
            <control shapeId="1472" r:id="rId164" name="Check Box 448">
              <controlPr defaultSize="0" autoFill="0" autoLine="0" autoPict="0">
                <anchor moveWithCells="1">
                  <from>
                    <xdr:col>9</xdr:col>
                    <xdr:colOff>0</xdr:colOff>
                    <xdr:row>189</xdr:row>
                    <xdr:rowOff>152400</xdr:rowOff>
                  </from>
                  <to>
                    <xdr:col>9</xdr:col>
                    <xdr:colOff>247650</xdr:colOff>
                    <xdr:row>191</xdr:row>
                    <xdr:rowOff>9525</xdr:rowOff>
                  </to>
                </anchor>
              </controlPr>
            </control>
          </mc:Choice>
        </mc:AlternateContent>
        <mc:AlternateContent xmlns:mc="http://schemas.openxmlformats.org/markup-compatibility/2006">
          <mc:Choice Requires="x14">
            <control shapeId="1475" r:id="rId165" name="Check Box 451">
              <controlPr defaultSize="0" autoFill="0" autoLine="0" autoPict="0">
                <anchor moveWithCells="1">
                  <from>
                    <xdr:col>9</xdr:col>
                    <xdr:colOff>0</xdr:colOff>
                    <xdr:row>190</xdr:row>
                    <xdr:rowOff>152400</xdr:rowOff>
                  </from>
                  <to>
                    <xdr:col>9</xdr:col>
                    <xdr:colOff>247650</xdr:colOff>
                    <xdr:row>191</xdr:row>
                    <xdr:rowOff>200025</xdr:rowOff>
                  </to>
                </anchor>
              </controlPr>
            </control>
          </mc:Choice>
        </mc:AlternateContent>
        <mc:AlternateContent xmlns:mc="http://schemas.openxmlformats.org/markup-compatibility/2006">
          <mc:Choice Requires="x14">
            <control shapeId="1478" r:id="rId166" name="Check Box 454">
              <controlPr defaultSize="0" autoFill="0" autoLine="0" autoPict="0">
                <anchor moveWithCells="1">
                  <from>
                    <xdr:col>9</xdr:col>
                    <xdr:colOff>0</xdr:colOff>
                    <xdr:row>191</xdr:row>
                    <xdr:rowOff>142875</xdr:rowOff>
                  </from>
                  <to>
                    <xdr:col>9</xdr:col>
                    <xdr:colOff>247650</xdr:colOff>
                    <xdr:row>192</xdr:row>
                    <xdr:rowOff>190500</xdr:rowOff>
                  </to>
                </anchor>
              </controlPr>
            </control>
          </mc:Choice>
        </mc:AlternateContent>
        <mc:AlternateContent xmlns:mc="http://schemas.openxmlformats.org/markup-compatibility/2006">
          <mc:Choice Requires="x14">
            <control shapeId="1481" r:id="rId167" name="Check Box 457">
              <controlPr defaultSize="0" autoFill="0" autoLine="0" autoPict="0">
                <anchor moveWithCells="1">
                  <from>
                    <xdr:col>9</xdr:col>
                    <xdr:colOff>0</xdr:colOff>
                    <xdr:row>192</xdr:row>
                    <xdr:rowOff>133350</xdr:rowOff>
                  </from>
                  <to>
                    <xdr:col>9</xdr:col>
                    <xdr:colOff>247650</xdr:colOff>
                    <xdr:row>193</xdr:row>
                    <xdr:rowOff>190500</xdr:rowOff>
                  </to>
                </anchor>
              </controlPr>
            </control>
          </mc:Choice>
        </mc:AlternateContent>
        <mc:AlternateContent xmlns:mc="http://schemas.openxmlformats.org/markup-compatibility/2006">
          <mc:Choice Requires="x14">
            <control shapeId="1484" r:id="rId168" name="Check Box 460">
              <controlPr defaultSize="0" autoFill="0" autoLine="0" autoPict="0">
                <anchor moveWithCells="1">
                  <from>
                    <xdr:col>1</xdr:col>
                    <xdr:colOff>9525</xdr:colOff>
                    <xdr:row>211</xdr:row>
                    <xdr:rowOff>171450</xdr:rowOff>
                  </from>
                  <to>
                    <xdr:col>1</xdr:col>
                    <xdr:colOff>228600</xdr:colOff>
                    <xdr:row>213</xdr:row>
                    <xdr:rowOff>9525</xdr:rowOff>
                  </to>
                </anchor>
              </controlPr>
            </control>
          </mc:Choice>
        </mc:AlternateContent>
        <mc:AlternateContent xmlns:mc="http://schemas.openxmlformats.org/markup-compatibility/2006">
          <mc:Choice Requires="x14">
            <control shapeId="1485" r:id="rId169" name="Check Box 461">
              <controlPr defaultSize="0" autoFill="0" autoLine="0" autoPict="0">
                <anchor moveWithCells="1">
                  <from>
                    <xdr:col>2</xdr:col>
                    <xdr:colOff>9525</xdr:colOff>
                    <xdr:row>211</xdr:row>
                    <xdr:rowOff>171450</xdr:rowOff>
                  </from>
                  <to>
                    <xdr:col>2</xdr:col>
                    <xdr:colOff>228600</xdr:colOff>
                    <xdr:row>213</xdr:row>
                    <xdr:rowOff>9525</xdr:rowOff>
                  </to>
                </anchor>
              </controlPr>
            </control>
          </mc:Choice>
        </mc:AlternateContent>
        <mc:AlternateContent xmlns:mc="http://schemas.openxmlformats.org/markup-compatibility/2006">
          <mc:Choice Requires="x14">
            <control shapeId="1486" r:id="rId170" name="Check Box 462">
              <controlPr defaultSize="0" autoFill="0" autoLine="0" autoPict="0">
                <anchor moveWithCells="1">
                  <from>
                    <xdr:col>9</xdr:col>
                    <xdr:colOff>9525</xdr:colOff>
                    <xdr:row>211</xdr:row>
                    <xdr:rowOff>171450</xdr:rowOff>
                  </from>
                  <to>
                    <xdr:col>9</xdr:col>
                    <xdr:colOff>228600</xdr:colOff>
                    <xdr:row>213</xdr:row>
                    <xdr:rowOff>9525</xdr:rowOff>
                  </to>
                </anchor>
              </controlPr>
            </control>
          </mc:Choice>
        </mc:AlternateContent>
        <mc:AlternateContent xmlns:mc="http://schemas.openxmlformats.org/markup-compatibility/2006">
          <mc:Choice Requires="x14">
            <control shapeId="1487" r:id="rId171" name="Check Box 463">
              <controlPr defaultSize="0" autoFill="0" autoLine="0" autoPict="0">
                <anchor moveWithCells="1">
                  <from>
                    <xdr:col>1</xdr:col>
                    <xdr:colOff>9525</xdr:colOff>
                    <xdr:row>212</xdr:row>
                    <xdr:rowOff>171450</xdr:rowOff>
                  </from>
                  <to>
                    <xdr:col>1</xdr:col>
                    <xdr:colOff>228600</xdr:colOff>
                    <xdr:row>214</xdr:row>
                    <xdr:rowOff>9525</xdr:rowOff>
                  </to>
                </anchor>
              </controlPr>
            </control>
          </mc:Choice>
        </mc:AlternateContent>
        <mc:AlternateContent xmlns:mc="http://schemas.openxmlformats.org/markup-compatibility/2006">
          <mc:Choice Requires="x14">
            <control shapeId="1488" r:id="rId172" name="Check Box 464">
              <controlPr defaultSize="0" autoFill="0" autoLine="0" autoPict="0">
                <anchor moveWithCells="1">
                  <from>
                    <xdr:col>2</xdr:col>
                    <xdr:colOff>9525</xdr:colOff>
                    <xdr:row>212</xdr:row>
                    <xdr:rowOff>171450</xdr:rowOff>
                  </from>
                  <to>
                    <xdr:col>2</xdr:col>
                    <xdr:colOff>228600</xdr:colOff>
                    <xdr:row>214</xdr:row>
                    <xdr:rowOff>9525</xdr:rowOff>
                  </to>
                </anchor>
              </controlPr>
            </control>
          </mc:Choice>
        </mc:AlternateContent>
        <mc:AlternateContent xmlns:mc="http://schemas.openxmlformats.org/markup-compatibility/2006">
          <mc:Choice Requires="x14">
            <control shapeId="1489" r:id="rId173" name="Check Box 465">
              <controlPr defaultSize="0" autoFill="0" autoLine="0" autoPict="0">
                <anchor moveWithCells="1">
                  <from>
                    <xdr:col>9</xdr:col>
                    <xdr:colOff>9525</xdr:colOff>
                    <xdr:row>212</xdr:row>
                    <xdr:rowOff>171450</xdr:rowOff>
                  </from>
                  <to>
                    <xdr:col>9</xdr:col>
                    <xdr:colOff>228600</xdr:colOff>
                    <xdr:row>214</xdr:row>
                    <xdr:rowOff>9525</xdr:rowOff>
                  </to>
                </anchor>
              </controlPr>
            </control>
          </mc:Choice>
        </mc:AlternateContent>
        <mc:AlternateContent xmlns:mc="http://schemas.openxmlformats.org/markup-compatibility/2006">
          <mc:Choice Requires="x14">
            <control shapeId="1490" r:id="rId174" name="Check Box 466">
              <controlPr defaultSize="0" autoFill="0" autoLine="0" autoPict="0">
                <anchor moveWithCells="1">
                  <from>
                    <xdr:col>1</xdr:col>
                    <xdr:colOff>9525</xdr:colOff>
                    <xdr:row>213</xdr:row>
                    <xdr:rowOff>171450</xdr:rowOff>
                  </from>
                  <to>
                    <xdr:col>1</xdr:col>
                    <xdr:colOff>228600</xdr:colOff>
                    <xdr:row>215</xdr:row>
                    <xdr:rowOff>9525</xdr:rowOff>
                  </to>
                </anchor>
              </controlPr>
            </control>
          </mc:Choice>
        </mc:AlternateContent>
        <mc:AlternateContent xmlns:mc="http://schemas.openxmlformats.org/markup-compatibility/2006">
          <mc:Choice Requires="x14">
            <control shapeId="1491" r:id="rId175" name="Check Box 467">
              <controlPr defaultSize="0" autoFill="0" autoLine="0" autoPict="0">
                <anchor moveWithCells="1">
                  <from>
                    <xdr:col>2</xdr:col>
                    <xdr:colOff>9525</xdr:colOff>
                    <xdr:row>213</xdr:row>
                    <xdr:rowOff>171450</xdr:rowOff>
                  </from>
                  <to>
                    <xdr:col>2</xdr:col>
                    <xdr:colOff>228600</xdr:colOff>
                    <xdr:row>215</xdr:row>
                    <xdr:rowOff>9525</xdr:rowOff>
                  </to>
                </anchor>
              </controlPr>
            </control>
          </mc:Choice>
        </mc:AlternateContent>
        <mc:AlternateContent xmlns:mc="http://schemas.openxmlformats.org/markup-compatibility/2006">
          <mc:Choice Requires="x14">
            <control shapeId="1492" r:id="rId176" name="Check Box 468">
              <controlPr defaultSize="0" autoFill="0" autoLine="0" autoPict="0">
                <anchor moveWithCells="1">
                  <from>
                    <xdr:col>9</xdr:col>
                    <xdr:colOff>9525</xdr:colOff>
                    <xdr:row>213</xdr:row>
                    <xdr:rowOff>171450</xdr:rowOff>
                  </from>
                  <to>
                    <xdr:col>9</xdr:col>
                    <xdr:colOff>228600</xdr:colOff>
                    <xdr:row>215</xdr:row>
                    <xdr:rowOff>9525</xdr:rowOff>
                  </to>
                </anchor>
              </controlPr>
            </control>
          </mc:Choice>
        </mc:AlternateContent>
        <mc:AlternateContent xmlns:mc="http://schemas.openxmlformats.org/markup-compatibility/2006">
          <mc:Choice Requires="x14">
            <control shapeId="1493" r:id="rId177" name="Check Box 469">
              <controlPr defaultSize="0" autoFill="0" autoLine="0" autoPict="0">
                <anchor moveWithCells="1">
                  <from>
                    <xdr:col>1</xdr:col>
                    <xdr:colOff>9525</xdr:colOff>
                    <xdr:row>214</xdr:row>
                    <xdr:rowOff>171450</xdr:rowOff>
                  </from>
                  <to>
                    <xdr:col>1</xdr:col>
                    <xdr:colOff>228600</xdr:colOff>
                    <xdr:row>216</xdr:row>
                    <xdr:rowOff>9525</xdr:rowOff>
                  </to>
                </anchor>
              </controlPr>
            </control>
          </mc:Choice>
        </mc:AlternateContent>
        <mc:AlternateContent xmlns:mc="http://schemas.openxmlformats.org/markup-compatibility/2006">
          <mc:Choice Requires="x14">
            <control shapeId="1494" r:id="rId178" name="Check Box 470">
              <controlPr defaultSize="0" autoFill="0" autoLine="0" autoPict="0">
                <anchor moveWithCells="1">
                  <from>
                    <xdr:col>2</xdr:col>
                    <xdr:colOff>9525</xdr:colOff>
                    <xdr:row>214</xdr:row>
                    <xdr:rowOff>171450</xdr:rowOff>
                  </from>
                  <to>
                    <xdr:col>2</xdr:col>
                    <xdr:colOff>228600</xdr:colOff>
                    <xdr:row>216</xdr:row>
                    <xdr:rowOff>9525</xdr:rowOff>
                  </to>
                </anchor>
              </controlPr>
            </control>
          </mc:Choice>
        </mc:AlternateContent>
        <mc:AlternateContent xmlns:mc="http://schemas.openxmlformats.org/markup-compatibility/2006">
          <mc:Choice Requires="x14">
            <control shapeId="1495" r:id="rId179" name="Check Box 471">
              <controlPr defaultSize="0" autoFill="0" autoLine="0" autoPict="0">
                <anchor moveWithCells="1">
                  <from>
                    <xdr:col>9</xdr:col>
                    <xdr:colOff>9525</xdr:colOff>
                    <xdr:row>214</xdr:row>
                    <xdr:rowOff>171450</xdr:rowOff>
                  </from>
                  <to>
                    <xdr:col>9</xdr:col>
                    <xdr:colOff>228600</xdr:colOff>
                    <xdr:row>216</xdr:row>
                    <xdr:rowOff>9525</xdr:rowOff>
                  </to>
                </anchor>
              </controlPr>
            </control>
          </mc:Choice>
        </mc:AlternateContent>
        <mc:AlternateContent xmlns:mc="http://schemas.openxmlformats.org/markup-compatibility/2006">
          <mc:Choice Requires="x14">
            <control shapeId="1496" r:id="rId180" name="Check Box 472">
              <controlPr defaultSize="0" autoFill="0" autoLine="0" autoPict="0">
                <anchor moveWithCells="1">
                  <from>
                    <xdr:col>1</xdr:col>
                    <xdr:colOff>9525</xdr:colOff>
                    <xdr:row>215</xdr:row>
                    <xdr:rowOff>171450</xdr:rowOff>
                  </from>
                  <to>
                    <xdr:col>1</xdr:col>
                    <xdr:colOff>228600</xdr:colOff>
                    <xdr:row>217</xdr:row>
                    <xdr:rowOff>9525</xdr:rowOff>
                  </to>
                </anchor>
              </controlPr>
            </control>
          </mc:Choice>
        </mc:AlternateContent>
        <mc:AlternateContent xmlns:mc="http://schemas.openxmlformats.org/markup-compatibility/2006">
          <mc:Choice Requires="x14">
            <control shapeId="1497" r:id="rId181" name="Check Box 473">
              <controlPr defaultSize="0" autoFill="0" autoLine="0" autoPict="0">
                <anchor moveWithCells="1">
                  <from>
                    <xdr:col>2</xdr:col>
                    <xdr:colOff>9525</xdr:colOff>
                    <xdr:row>215</xdr:row>
                    <xdr:rowOff>171450</xdr:rowOff>
                  </from>
                  <to>
                    <xdr:col>2</xdr:col>
                    <xdr:colOff>228600</xdr:colOff>
                    <xdr:row>217</xdr:row>
                    <xdr:rowOff>9525</xdr:rowOff>
                  </to>
                </anchor>
              </controlPr>
            </control>
          </mc:Choice>
        </mc:AlternateContent>
        <mc:AlternateContent xmlns:mc="http://schemas.openxmlformats.org/markup-compatibility/2006">
          <mc:Choice Requires="x14">
            <control shapeId="1498" r:id="rId182" name="Check Box 474">
              <controlPr defaultSize="0" autoFill="0" autoLine="0" autoPict="0">
                <anchor moveWithCells="1">
                  <from>
                    <xdr:col>9</xdr:col>
                    <xdr:colOff>9525</xdr:colOff>
                    <xdr:row>215</xdr:row>
                    <xdr:rowOff>171450</xdr:rowOff>
                  </from>
                  <to>
                    <xdr:col>9</xdr:col>
                    <xdr:colOff>228600</xdr:colOff>
                    <xdr:row>217</xdr:row>
                    <xdr:rowOff>9525</xdr:rowOff>
                  </to>
                </anchor>
              </controlPr>
            </control>
          </mc:Choice>
        </mc:AlternateContent>
        <mc:AlternateContent xmlns:mc="http://schemas.openxmlformats.org/markup-compatibility/2006">
          <mc:Choice Requires="x14">
            <control shapeId="1499" r:id="rId183" name="Check Box 475">
              <controlPr defaultSize="0" autoFill="0" autoLine="0" autoPict="0">
                <anchor moveWithCells="1">
                  <from>
                    <xdr:col>1</xdr:col>
                    <xdr:colOff>9525</xdr:colOff>
                    <xdr:row>202</xdr:row>
                    <xdr:rowOff>180975</xdr:rowOff>
                  </from>
                  <to>
                    <xdr:col>1</xdr:col>
                    <xdr:colOff>228600</xdr:colOff>
                    <xdr:row>204</xdr:row>
                    <xdr:rowOff>28575</xdr:rowOff>
                  </to>
                </anchor>
              </controlPr>
            </control>
          </mc:Choice>
        </mc:AlternateContent>
        <mc:AlternateContent xmlns:mc="http://schemas.openxmlformats.org/markup-compatibility/2006">
          <mc:Choice Requires="x14">
            <control shapeId="1500" r:id="rId184" name="Check Box 476">
              <controlPr defaultSize="0" autoFill="0" autoLine="0" autoPict="0">
                <anchor moveWithCells="1">
                  <from>
                    <xdr:col>2</xdr:col>
                    <xdr:colOff>9525</xdr:colOff>
                    <xdr:row>202</xdr:row>
                    <xdr:rowOff>171450</xdr:rowOff>
                  </from>
                  <to>
                    <xdr:col>2</xdr:col>
                    <xdr:colOff>228600</xdr:colOff>
                    <xdr:row>204</xdr:row>
                    <xdr:rowOff>9525</xdr:rowOff>
                  </to>
                </anchor>
              </controlPr>
            </control>
          </mc:Choice>
        </mc:AlternateContent>
        <mc:AlternateContent xmlns:mc="http://schemas.openxmlformats.org/markup-compatibility/2006">
          <mc:Choice Requires="x14">
            <control shapeId="1501" r:id="rId185" name="Check Box 477">
              <controlPr defaultSize="0" autoFill="0" autoLine="0" autoPict="0">
                <anchor moveWithCells="1">
                  <from>
                    <xdr:col>9</xdr:col>
                    <xdr:colOff>9525</xdr:colOff>
                    <xdr:row>202</xdr:row>
                    <xdr:rowOff>180975</xdr:rowOff>
                  </from>
                  <to>
                    <xdr:col>9</xdr:col>
                    <xdr:colOff>228600</xdr:colOff>
                    <xdr:row>204</xdr:row>
                    <xdr:rowOff>19050</xdr:rowOff>
                  </to>
                </anchor>
              </controlPr>
            </control>
          </mc:Choice>
        </mc:AlternateContent>
        <mc:AlternateContent xmlns:mc="http://schemas.openxmlformats.org/markup-compatibility/2006">
          <mc:Choice Requires="x14">
            <control shapeId="1502" r:id="rId186" name="Check Box 478">
              <controlPr defaultSize="0" autoFill="0" autoLine="0" autoPict="0">
                <anchor moveWithCells="1">
                  <from>
                    <xdr:col>1</xdr:col>
                    <xdr:colOff>9525</xdr:colOff>
                    <xdr:row>203</xdr:row>
                    <xdr:rowOff>190500</xdr:rowOff>
                  </from>
                  <to>
                    <xdr:col>1</xdr:col>
                    <xdr:colOff>228600</xdr:colOff>
                    <xdr:row>205</xdr:row>
                    <xdr:rowOff>28575</xdr:rowOff>
                  </to>
                </anchor>
              </controlPr>
            </control>
          </mc:Choice>
        </mc:AlternateContent>
        <mc:AlternateContent xmlns:mc="http://schemas.openxmlformats.org/markup-compatibility/2006">
          <mc:Choice Requires="x14">
            <control shapeId="1503" r:id="rId187" name="Check Box 479">
              <controlPr defaultSize="0" autoFill="0" autoLine="0" autoPict="0">
                <anchor moveWithCells="1">
                  <from>
                    <xdr:col>2</xdr:col>
                    <xdr:colOff>9525</xdr:colOff>
                    <xdr:row>203</xdr:row>
                    <xdr:rowOff>171450</xdr:rowOff>
                  </from>
                  <to>
                    <xdr:col>2</xdr:col>
                    <xdr:colOff>228600</xdr:colOff>
                    <xdr:row>205</xdr:row>
                    <xdr:rowOff>9525</xdr:rowOff>
                  </to>
                </anchor>
              </controlPr>
            </control>
          </mc:Choice>
        </mc:AlternateContent>
        <mc:AlternateContent xmlns:mc="http://schemas.openxmlformats.org/markup-compatibility/2006">
          <mc:Choice Requires="x14">
            <control shapeId="1504" r:id="rId188" name="Check Box 480">
              <controlPr defaultSize="0" autoFill="0" autoLine="0" autoPict="0">
                <anchor moveWithCells="1">
                  <from>
                    <xdr:col>9</xdr:col>
                    <xdr:colOff>9525</xdr:colOff>
                    <xdr:row>203</xdr:row>
                    <xdr:rowOff>180975</xdr:rowOff>
                  </from>
                  <to>
                    <xdr:col>9</xdr:col>
                    <xdr:colOff>228600</xdr:colOff>
                    <xdr:row>205</xdr:row>
                    <xdr:rowOff>19050</xdr:rowOff>
                  </to>
                </anchor>
              </controlPr>
            </control>
          </mc:Choice>
        </mc:AlternateContent>
        <mc:AlternateContent xmlns:mc="http://schemas.openxmlformats.org/markup-compatibility/2006">
          <mc:Choice Requires="x14">
            <control shapeId="1507" r:id="rId189" name="Check Box 483">
              <controlPr defaultSize="0" autoFill="0" autoLine="0" autoPict="0">
                <anchor moveWithCells="1">
                  <from>
                    <xdr:col>1</xdr:col>
                    <xdr:colOff>9525</xdr:colOff>
                    <xdr:row>204</xdr:row>
                    <xdr:rowOff>190500</xdr:rowOff>
                  </from>
                  <to>
                    <xdr:col>1</xdr:col>
                    <xdr:colOff>228600</xdr:colOff>
                    <xdr:row>206</xdr:row>
                    <xdr:rowOff>28575</xdr:rowOff>
                  </to>
                </anchor>
              </controlPr>
            </control>
          </mc:Choice>
        </mc:AlternateContent>
        <mc:AlternateContent xmlns:mc="http://schemas.openxmlformats.org/markup-compatibility/2006">
          <mc:Choice Requires="x14">
            <control shapeId="1508" r:id="rId190" name="Check Box 484">
              <controlPr defaultSize="0" autoFill="0" autoLine="0" autoPict="0">
                <anchor moveWithCells="1">
                  <from>
                    <xdr:col>2</xdr:col>
                    <xdr:colOff>9525</xdr:colOff>
                    <xdr:row>204</xdr:row>
                    <xdr:rowOff>171450</xdr:rowOff>
                  </from>
                  <to>
                    <xdr:col>2</xdr:col>
                    <xdr:colOff>228600</xdr:colOff>
                    <xdr:row>206</xdr:row>
                    <xdr:rowOff>9525</xdr:rowOff>
                  </to>
                </anchor>
              </controlPr>
            </control>
          </mc:Choice>
        </mc:AlternateContent>
        <mc:AlternateContent xmlns:mc="http://schemas.openxmlformats.org/markup-compatibility/2006">
          <mc:Choice Requires="x14">
            <control shapeId="1509" r:id="rId191" name="Check Box 485">
              <controlPr defaultSize="0" autoFill="0" autoLine="0" autoPict="0">
                <anchor moveWithCells="1">
                  <from>
                    <xdr:col>9</xdr:col>
                    <xdr:colOff>9525</xdr:colOff>
                    <xdr:row>204</xdr:row>
                    <xdr:rowOff>180975</xdr:rowOff>
                  </from>
                  <to>
                    <xdr:col>9</xdr:col>
                    <xdr:colOff>228600</xdr:colOff>
                    <xdr:row>206</xdr:row>
                    <xdr:rowOff>19050</xdr:rowOff>
                  </to>
                </anchor>
              </controlPr>
            </control>
          </mc:Choice>
        </mc:AlternateContent>
        <mc:AlternateContent xmlns:mc="http://schemas.openxmlformats.org/markup-compatibility/2006">
          <mc:Choice Requires="x14">
            <control shapeId="1512" r:id="rId192" name="Check Box 488">
              <controlPr defaultSize="0" autoFill="0" autoLine="0" autoPict="0">
                <anchor moveWithCells="1">
                  <from>
                    <xdr:col>1</xdr:col>
                    <xdr:colOff>9525</xdr:colOff>
                    <xdr:row>205</xdr:row>
                    <xdr:rowOff>190500</xdr:rowOff>
                  </from>
                  <to>
                    <xdr:col>1</xdr:col>
                    <xdr:colOff>228600</xdr:colOff>
                    <xdr:row>207</xdr:row>
                    <xdr:rowOff>38100</xdr:rowOff>
                  </to>
                </anchor>
              </controlPr>
            </control>
          </mc:Choice>
        </mc:AlternateContent>
        <mc:AlternateContent xmlns:mc="http://schemas.openxmlformats.org/markup-compatibility/2006">
          <mc:Choice Requires="x14">
            <control shapeId="1513" r:id="rId193" name="Check Box 489">
              <controlPr defaultSize="0" autoFill="0" autoLine="0" autoPict="0">
                <anchor moveWithCells="1">
                  <from>
                    <xdr:col>2</xdr:col>
                    <xdr:colOff>9525</xdr:colOff>
                    <xdr:row>205</xdr:row>
                    <xdr:rowOff>171450</xdr:rowOff>
                  </from>
                  <to>
                    <xdr:col>2</xdr:col>
                    <xdr:colOff>228600</xdr:colOff>
                    <xdr:row>207</xdr:row>
                    <xdr:rowOff>9525</xdr:rowOff>
                  </to>
                </anchor>
              </controlPr>
            </control>
          </mc:Choice>
        </mc:AlternateContent>
        <mc:AlternateContent xmlns:mc="http://schemas.openxmlformats.org/markup-compatibility/2006">
          <mc:Choice Requires="x14">
            <control shapeId="1514" r:id="rId194" name="Check Box 490">
              <controlPr defaultSize="0" autoFill="0" autoLine="0" autoPict="0">
                <anchor moveWithCells="1">
                  <from>
                    <xdr:col>9</xdr:col>
                    <xdr:colOff>9525</xdr:colOff>
                    <xdr:row>205</xdr:row>
                    <xdr:rowOff>180975</xdr:rowOff>
                  </from>
                  <to>
                    <xdr:col>9</xdr:col>
                    <xdr:colOff>228600</xdr:colOff>
                    <xdr:row>207</xdr:row>
                    <xdr:rowOff>19050</xdr:rowOff>
                  </to>
                </anchor>
              </controlPr>
            </control>
          </mc:Choice>
        </mc:AlternateContent>
        <mc:AlternateContent xmlns:mc="http://schemas.openxmlformats.org/markup-compatibility/2006">
          <mc:Choice Requires="x14">
            <control shapeId="1517" r:id="rId195" name="Check Box 493">
              <controlPr defaultSize="0" autoFill="0" autoLine="0" autoPict="0">
                <anchor moveWithCells="1">
                  <from>
                    <xdr:col>1</xdr:col>
                    <xdr:colOff>9525</xdr:colOff>
                    <xdr:row>206</xdr:row>
                    <xdr:rowOff>200025</xdr:rowOff>
                  </from>
                  <to>
                    <xdr:col>1</xdr:col>
                    <xdr:colOff>228600</xdr:colOff>
                    <xdr:row>208</xdr:row>
                    <xdr:rowOff>38100</xdr:rowOff>
                  </to>
                </anchor>
              </controlPr>
            </control>
          </mc:Choice>
        </mc:AlternateContent>
        <mc:AlternateContent xmlns:mc="http://schemas.openxmlformats.org/markup-compatibility/2006">
          <mc:Choice Requires="x14">
            <control shapeId="1518" r:id="rId196" name="Check Box 494">
              <controlPr defaultSize="0" autoFill="0" autoLine="0" autoPict="0">
                <anchor moveWithCells="1">
                  <from>
                    <xdr:col>2</xdr:col>
                    <xdr:colOff>9525</xdr:colOff>
                    <xdr:row>206</xdr:row>
                    <xdr:rowOff>171450</xdr:rowOff>
                  </from>
                  <to>
                    <xdr:col>2</xdr:col>
                    <xdr:colOff>228600</xdr:colOff>
                    <xdr:row>208</xdr:row>
                    <xdr:rowOff>9525</xdr:rowOff>
                  </to>
                </anchor>
              </controlPr>
            </control>
          </mc:Choice>
        </mc:AlternateContent>
        <mc:AlternateContent xmlns:mc="http://schemas.openxmlformats.org/markup-compatibility/2006">
          <mc:Choice Requires="x14">
            <control shapeId="1519" r:id="rId197" name="Check Box 495">
              <controlPr defaultSize="0" autoFill="0" autoLine="0" autoPict="0">
                <anchor moveWithCells="1">
                  <from>
                    <xdr:col>9</xdr:col>
                    <xdr:colOff>9525</xdr:colOff>
                    <xdr:row>206</xdr:row>
                    <xdr:rowOff>171450</xdr:rowOff>
                  </from>
                  <to>
                    <xdr:col>9</xdr:col>
                    <xdr:colOff>228600</xdr:colOff>
                    <xdr:row>208</xdr:row>
                    <xdr:rowOff>19050</xdr:rowOff>
                  </to>
                </anchor>
              </controlPr>
            </control>
          </mc:Choice>
        </mc:AlternateContent>
        <mc:AlternateContent xmlns:mc="http://schemas.openxmlformats.org/markup-compatibility/2006">
          <mc:Choice Requires="x14">
            <control shapeId="1521" r:id="rId198" name="Check Box 497">
              <controlPr defaultSize="0" autoFill="0" autoLine="0" autoPict="0">
                <anchor moveWithCells="1">
                  <from>
                    <xdr:col>9</xdr:col>
                    <xdr:colOff>9525</xdr:colOff>
                    <xdr:row>207</xdr:row>
                    <xdr:rowOff>171450</xdr:rowOff>
                  </from>
                  <to>
                    <xdr:col>9</xdr:col>
                    <xdr:colOff>228600</xdr:colOff>
                    <xdr:row>209</xdr:row>
                    <xdr:rowOff>19050</xdr:rowOff>
                  </to>
                </anchor>
              </controlPr>
            </control>
          </mc:Choice>
        </mc:AlternateContent>
        <mc:AlternateContent xmlns:mc="http://schemas.openxmlformats.org/markup-compatibility/2006">
          <mc:Choice Requires="x14">
            <control shapeId="1522" r:id="rId199" name="Check Box 498">
              <controlPr defaultSize="0" autoFill="0" autoLine="0" autoPict="0">
                <anchor moveWithCells="1">
                  <from>
                    <xdr:col>2</xdr:col>
                    <xdr:colOff>9525</xdr:colOff>
                    <xdr:row>224</xdr:row>
                    <xdr:rowOff>180975</xdr:rowOff>
                  </from>
                  <to>
                    <xdr:col>2</xdr:col>
                    <xdr:colOff>228600</xdr:colOff>
                    <xdr:row>226</xdr:row>
                    <xdr:rowOff>9525</xdr:rowOff>
                  </to>
                </anchor>
              </controlPr>
            </control>
          </mc:Choice>
        </mc:AlternateContent>
        <mc:AlternateContent xmlns:mc="http://schemas.openxmlformats.org/markup-compatibility/2006">
          <mc:Choice Requires="x14">
            <control shapeId="1523" r:id="rId200" name="Check Box 499">
              <controlPr defaultSize="0" autoFill="0" autoLine="0" autoPict="0">
                <anchor moveWithCells="1">
                  <from>
                    <xdr:col>9</xdr:col>
                    <xdr:colOff>9525</xdr:colOff>
                    <xdr:row>224</xdr:row>
                    <xdr:rowOff>180975</xdr:rowOff>
                  </from>
                  <to>
                    <xdr:col>9</xdr:col>
                    <xdr:colOff>228600</xdr:colOff>
                    <xdr:row>226</xdr:row>
                    <xdr:rowOff>9525</xdr:rowOff>
                  </to>
                </anchor>
              </controlPr>
            </control>
          </mc:Choice>
        </mc:AlternateContent>
        <mc:AlternateContent xmlns:mc="http://schemas.openxmlformats.org/markup-compatibility/2006">
          <mc:Choice Requires="x14">
            <control shapeId="1524" r:id="rId201" name="Check Box 500">
              <controlPr defaultSize="0" autoFill="0" autoLine="0" autoPict="0">
                <anchor moveWithCells="1">
                  <from>
                    <xdr:col>1</xdr:col>
                    <xdr:colOff>9525</xdr:colOff>
                    <xdr:row>224</xdr:row>
                    <xdr:rowOff>171450</xdr:rowOff>
                  </from>
                  <to>
                    <xdr:col>1</xdr:col>
                    <xdr:colOff>228600</xdr:colOff>
                    <xdr:row>226</xdr:row>
                    <xdr:rowOff>9525</xdr:rowOff>
                  </to>
                </anchor>
              </controlPr>
            </control>
          </mc:Choice>
        </mc:AlternateContent>
        <mc:AlternateContent xmlns:mc="http://schemas.openxmlformats.org/markup-compatibility/2006">
          <mc:Choice Requires="x14">
            <control shapeId="1525" r:id="rId202" name="Check Box 501">
              <controlPr defaultSize="0" autoFill="0" autoLine="0" autoPict="0">
                <anchor moveWithCells="1">
                  <from>
                    <xdr:col>2</xdr:col>
                    <xdr:colOff>9525</xdr:colOff>
                    <xdr:row>206</xdr:row>
                    <xdr:rowOff>171450</xdr:rowOff>
                  </from>
                  <to>
                    <xdr:col>2</xdr:col>
                    <xdr:colOff>228600</xdr:colOff>
                    <xdr:row>208</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8"/>
    <pageSetUpPr fitToPage="1"/>
  </sheetPr>
  <dimension ref="A1:W88"/>
  <sheetViews>
    <sheetView showZeros="0" zoomScale="85" zoomScaleNormal="85" workbookViewId="0">
      <selection activeCell="J5" sqref="J5"/>
    </sheetView>
  </sheetViews>
  <sheetFormatPr defaultColWidth="9" defaultRowHeight="18.75" x14ac:dyDescent="0.15"/>
  <cols>
    <col min="1" max="8" width="9" style="161"/>
    <col min="9" max="9" width="2.875" style="161" customWidth="1"/>
    <col min="10" max="11" width="11.5" style="161" customWidth="1"/>
    <col min="12" max="12" width="8.5" style="161" customWidth="1"/>
    <col min="13" max="13" width="11.5" style="161" customWidth="1"/>
    <col min="14" max="15" width="9" style="161" customWidth="1"/>
    <col min="16" max="16" width="1.25" style="161" customWidth="1"/>
    <col min="17" max="22" width="9" style="161"/>
    <col min="23" max="23" width="9" style="161" customWidth="1"/>
    <col min="24" max="16384" width="9" style="161"/>
  </cols>
  <sheetData>
    <row r="1" spans="1:23" ht="6.95" customHeight="1" x14ac:dyDescent="0.15">
      <c r="A1" s="156"/>
      <c r="B1" s="156"/>
      <c r="C1" s="156"/>
      <c r="D1" s="156"/>
      <c r="E1" s="156"/>
      <c r="F1" s="156"/>
      <c r="G1" s="156"/>
      <c r="H1" s="156"/>
      <c r="I1" s="157"/>
      <c r="J1" s="158"/>
      <c r="K1" s="158"/>
      <c r="L1" s="157"/>
      <c r="M1" s="157"/>
      <c r="N1" s="157"/>
      <c r="O1" s="157"/>
      <c r="P1" s="157"/>
      <c r="Q1" s="157"/>
      <c r="R1" s="159"/>
      <c r="S1" s="159"/>
      <c r="T1" s="160"/>
      <c r="U1" s="160"/>
      <c r="V1" s="160"/>
      <c r="W1" s="159"/>
    </row>
    <row r="2" spans="1:23" ht="21" customHeight="1" x14ac:dyDescent="0.15">
      <c r="A2" s="595" t="s">
        <v>298</v>
      </c>
      <c r="B2" s="595"/>
      <c r="C2" s="595"/>
      <c r="D2" s="595"/>
      <c r="E2" s="595"/>
      <c r="F2" s="595"/>
      <c r="G2" s="595"/>
      <c r="H2" s="595"/>
      <c r="I2" s="595"/>
      <c r="J2" s="595"/>
      <c r="K2" s="158"/>
      <c r="L2" s="157"/>
      <c r="M2" s="157"/>
      <c r="N2" s="157"/>
      <c r="O2" s="157"/>
      <c r="P2" s="157"/>
      <c r="Q2" s="317" t="s">
        <v>173</v>
      </c>
      <c r="R2" s="318">
        <f>入力シート!C10</f>
        <v>0</v>
      </c>
      <c r="S2" s="318"/>
      <c r="T2" s="318"/>
      <c r="U2" s="318"/>
      <c r="V2" s="319"/>
      <c r="W2" s="159"/>
    </row>
    <row r="3" spans="1:23" ht="21" customHeight="1" x14ac:dyDescent="0.15">
      <c r="A3" s="595"/>
      <c r="B3" s="595"/>
      <c r="C3" s="595"/>
      <c r="D3" s="595"/>
      <c r="E3" s="595"/>
      <c r="F3" s="595"/>
      <c r="G3" s="595"/>
      <c r="H3" s="595"/>
      <c r="I3" s="595"/>
      <c r="J3" s="595"/>
      <c r="K3" s="158"/>
      <c r="L3" s="157"/>
      <c r="M3" s="157"/>
      <c r="N3" s="157"/>
      <c r="O3" s="157"/>
      <c r="P3" s="157"/>
      <c r="Q3" s="152" t="s">
        <v>172</v>
      </c>
      <c r="R3" s="153"/>
      <c r="S3" s="396">
        <f>入力シート!C18</f>
        <v>0</v>
      </c>
      <c r="T3" s="154"/>
      <c r="U3" s="154"/>
      <c r="V3" s="155"/>
      <c r="W3" s="159"/>
    </row>
    <row r="4" spans="1:23" ht="6.95" customHeight="1" x14ac:dyDescent="0.15">
      <c r="A4" s="156"/>
      <c r="B4" s="156"/>
      <c r="C4" s="156"/>
      <c r="D4" s="156"/>
      <c r="E4" s="156"/>
      <c r="F4" s="156"/>
      <c r="G4" s="156"/>
      <c r="H4" s="156"/>
      <c r="I4" s="157"/>
      <c r="J4" s="158"/>
      <c r="K4" s="158"/>
      <c r="L4" s="157"/>
      <c r="M4" s="157"/>
      <c r="N4" s="157"/>
      <c r="O4" s="157"/>
      <c r="P4" s="157"/>
      <c r="Q4" s="157"/>
      <c r="R4" s="159"/>
      <c r="S4" s="159"/>
      <c r="T4" s="160"/>
      <c r="U4" s="160"/>
      <c r="V4" s="160"/>
      <c r="W4" s="159"/>
    </row>
    <row r="5" spans="1:23" ht="23.25" thickBot="1" x14ac:dyDescent="0.2">
      <c r="A5" s="151" t="s">
        <v>256</v>
      </c>
      <c r="B5" s="162"/>
      <c r="C5" s="162"/>
      <c r="D5" s="162"/>
      <c r="E5" s="162"/>
      <c r="F5" s="162"/>
      <c r="G5" s="162"/>
      <c r="H5" s="162"/>
      <c r="I5" s="162"/>
      <c r="J5" s="163"/>
      <c r="K5" s="163"/>
      <c r="L5" s="163"/>
      <c r="M5" s="163"/>
      <c r="N5" s="163"/>
      <c r="O5" s="163"/>
      <c r="P5" s="163"/>
      <c r="Q5" s="163"/>
      <c r="R5" s="163"/>
      <c r="S5" s="163"/>
      <c r="T5" s="163"/>
      <c r="V5" s="164" t="s">
        <v>48</v>
      </c>
      <c r="W5" s="165"/>
    </row>
    <row r="6" spans="1:23" ht="22.5" x14ac:dyDescent="0.15">
      <c r="A6" s="205" t="str">
        <f>入力シート!B33</f>
        <v>種別（歩行状態等）</v>
      </c>
      <c r="B6" s="201"/>
      <c r="C6" s="201"/>
      <c r="D6" s="203" t="s">
        <v>407</v>
      </c>
      <c r="E6" s="201"/>
      <c r="F6" s="204"/>
      <c r="G6" s="201" t="s">
        <v>44</v>
      </c>
      <c r="H6" s="202"/>
      <c r="I6" s="162"/>
      <c r="J6" s="596" t="s">
        <v>51</v>
      </c>
      <c r="K6" s="597"/>
      <c r="L6" s="597"/>
      <c r="M6" s="166"/>
      <c r="N6" s="166"/>
      <c r="O6" s="166"/>
      <c r="P6" s="166"/>
      <c r="Q6" s="166"/>
      <c r="R6" s="166"/>
      <c r="S6" s="166"/>
      <c r="T6" s="166"/>
      <c r="U6" s="166"/>
      <c r="V6" s="166"/>
      <c r="W6" s="167"/>
    </row>
    <row r="7" spans="1:23" ht="22.5" x14ac:dyDescent="0.15">
      <c r="A7" s="195" t="str">
        <f>'出力シート（避難確保計画）'!B77</f>
        <v/>
      </c>
      <c r="B7" s="196"/>
      <c r="C7" s="196"/>
      <c r="D7" s="217" t="str">
        <f>'出力シート（避難確保計画）'!E77</f>
        <v/>
      </c>
      <c r="E7" s="218"/>
      <c r="F7" s="219"/>
      <c r="G7" s="218" t="str">
        <f>'出力シート（避難確保計画）'!H77</f>
        <v/>
      </c>
      <c r="H7" s="220"/>
      <c r="I7" s="162"/>
      <c r="J7" s="168"/>
      <c r="K7" s="169"/>
      <c r="L7" s="170"/>
      <c r="M7" s="170"/>
      <c r="N7" s="170"/>
      <c r="O7" s="170"/>
      <c r="P7" s="170"/>
      <c r="Q7" s="170"/>
      <c r="R7" s="170"/>
      <c r="S7" s="170"/>
      <c r="T7" s="170"/>
      <c r="U7" s="170"/>
      <c r="V7" s="170"/>
      <c r="W7" s="171"/>
    </row>
    <row r="8" spans="1:23" ht="22.5" x14ac:dyDescent="0.15">
      <c r="A8" s="197" t="str">
        <f>'出力シート（避難確保計画）'!B78</f>
        <v/>
      </c>
      <c r="B8" s="198"/>
      <c r="C8" s="198"/>
      <c r="D8" s="221" t="str">
        <f>'出力シート（避難確保計画）'!E78</f>
        <v/>
      </c>
      <c r="E8" s="222"/>
      <c r="F8" s="223"/>
      <c r="G8" s="222" t="str">
        <f>'出力シート（避難確保計画）'!H78</f>
        <v/>
      </c>
      <c r="H8" s="224"/>
      <c r="I8" s="162"/>
      <c r="J8" s="168"/>
      <c r="K8" s="169"/>
      <c r="L8" s="170"/>
      <c r="M8" s="170"/>
      <c r="N8" s="170"/>
      <c r="O8" s="170"/>
      <c r="P8" s="170"/>
      <c r="Q8" s="170"/>
      <c r="R8" s="170"/>
      <c r="S8" s="170"/>
      <c r="T8" s="170"/>
      <c r="U8" s="170"/>
      <c r="V8" s="170"/>
      <c r="W8" s="171"/>
    </row>
    <row r="9" spans="1:23" ht="22.5" x14ac:dyDescent="0.15">
      <c r="A9" s="197" t="str">
        <f>'出力シート（避難確保計画）'!B79</f>
        <v/>
      </c>
      <c r="B9" s="198"/>
      <c r="C9" s="198"/>
      <c r="D9" s="221" t="str">
        <f>'出力シート（避難確保計画）'!E79</f>
        <v/>
      </c>
      <c r="E9" s="222"/>
      <c r="F9" s="223"/>
      <c r="G9" s="222" t="str">
        <f>'出力シート（避難確保計画）'!H79</f>
        <v/>
      </c>
      <c r="H9" s="224"/>
      <c r="I9" s="162"/>
      <c r="J9" s="168"/>
      <c r="K9" s="169"/>
      <c r="L9" s="170"/>
      <c r="M9" s="170"/>
      <c r="N9" s="170"/>
      <c r="O9" s="170"/>
      <c r="P9" s="170"/>
      <c r="Q9" s="170"/>
      <c r="R9" s="170"/>
      <c r="S9" s="170"/>
      <c r="T9" s="170"/>
      <c r="U9" s="170"/>
      <c r="V9" s="170"/>
      <c r="W9" s="171"/>
    </row>
    <row r="10" spans="1:23" ht="22.5" x14ac:dyDescent="0.15">
      <c r="A10" s="197" t="str">
        <f>'出力シート（避難確保計画）'!B80</f>
        <v/>
      </c>
      <c r="B10" s="198"/>
      <c r="C10" s="198"/>
      <c r="D10" s="221" t="str">
        <f>'出力シート（避難確保計画）'!E80</f>
        <v/>
      </c>
      <c r="E10" s="222"/>
      <c r="F10" s="223"/>
      <c r="G10" s="222" t="str">
        <f>'出力シート（避難確保計画）'!H80</f>
        <v/>
      </c>
      <c r="H10" s="224"/>
      <c r="I10" s="162"/>
      <c r="J10" s="172"/>
      <c r="K10" s="170"/>
      <c r="L10" s="170"/>
      <c r="M10" s="170"/>
      <c r="N10" s="170"/>
      <c r="O10" s="170"/>
      <c r="P10" s="170"/>
      <c r="Q10" s="170"/>
      <c r="R10" s="170"/>
      <c r="S10" s="170"/>
      <c r="T10" s="170"/>
      <c r="U10" s="170"/>
      <c r="V10" s="170"/>
      <c r="W10" s="171"/>
    </row>
    <row r="11" spans="1:23" ht="22.5" x14ac:dyDescent="0.15">
      <c r="A11" s="197" t="str">
        <f>'出力シート（避難確保計画）'!B81</f>
        <v/>
      </c>
      <c r="B11" s="198"/>
      <c r="C11" s="198"/>
      <c r="D11" s="221" t="str">
        <f>'出力シート（避難確保計画）'!E81</f>
        <v/>
      </c>
      <c r="E11" s="222"/>
      <c r="F11" s="223"/>
      <c r="G11" s="222" t="str">
        <f>'出力シート（避難確保計画）'!H81</f>
        <v/>
      </c>
      <c r="H11" s="224"/>
      <c r="I11" s="162"/>
      <c r="J11" s="168"/>
      <c r="K11" s="169"/>
      <c r="L11" s="170"/>
      <c r="M11" s="170"/>
      <c r="N11" s="170"/>
      <c r="O11" s="170"/>
      <c r="P11" s="170"/>
      <c r="Q11" s="170"/>
      <c r="R11" s="170"/>
      <c r="S11" s="170"/>
      <c r="T11" s="170"/>
      <c r="U11" s="170"/>
      <c r="V11" s="170"/>
      <c r="W11" s="171"/>
    </row>
    <row r="12" spans="1:23" ht="23.25" customHeight="1" thickBot="1" x14ac:dyDescent="0.2">
      <c r="A12" s="199" t="str">
        <f>'出力シート（避難確保計画）'!B82</f>
        <v/>
      </c>
      <c r="B12" s="200"/>
      <c r="C12" s="200"/>
      <c r="D12" s="225" t="str">
        <f>'出力シート（避難確保計画）'!E82</f>
        <v/>
      </c>
      <c r="E12" s="226"/>
      <c r="F12" s="227"/>
      <c r="G12" s="226" t="str">
        <f>'出力シート（避難確保計画）'!H82</f>
        <v/>
      </c>
      <c r="H12" s="228"/>
      <c r="I12" s="162"/>
      <c r="J12" s="168"/>
      <c r="K12" s="169"/>
      <c r="L12" s="163"/>
      <c r="M12" s="163"/>
      <c r="N12" s="163"/>
      <c r="O12" s="163"/>
      <c r="P12" s="163"/>
      <c r="Q12" s="163"/>
      <c r="R12" s="163"/>
      <c r="S12" s="163"/>
      <c r="T12" s="163"/>
      <c r="U12" s="163"/>
      <c r="V12" s="173"/>
      <c r="W12" s="171"/>
    </row>
    <row r="13" spans="1:23" ht="22.5" x14ac:dyDescent="0.15">
      <c r="A13" s="162"/>
      <c r="B13" s="162"/>
      <c r="C13" s="162"/>
      <c r="D13" s="162"/>
      <c r="E13" s="162"/>
      <c r="F13" s="162"/>
      <c r="G13" s="162"/>
      <c r="H13" s="162"/>
      <c r="I13" s="162"/>
      <c r="J13" s="168"/>
      <c r="K13" s="169"/>
      <c r="L13" s="163"/>
      <c r="M13" s="163"/>
      <c r="N13" s="163"/>
      <c r="O13" s="163"/>
      <c r="P13" s="163"/>
      <c r="Q13" s="163"/>
      <c r="R13" s="163"/>
      <c r="S13" s="163"/>
      <c r="T13" s="163"/>
      <c r="U13" s="163"/>
      <c r="V13" s="173"/>
      <c r="W13" s="171"/>
    </row>
    <row r="14" spans="1:23" ht="22.5" customHeight="1" thickBot="1" x14ac:dyDescent="0.2">
      <c r="A14" s="598" t="s">
        <v>263</v>
      </c>
      <c r="B14" s="598"/>
      <c r="C14" s="598"/>
      <c r="D14" s="598"/>
      <c r="E14" s="162"/>
      <c r="F14" s="162"/>
      <c r="G14" s="162"/>
      <c r="H14" s="162"/>
      <c r="I14" s="162"/>
      <c r="J14" s="168"/>
      <c r="K14" s="169"/>
      <c r="L14" s="163"/>
      <c r="M14" s="163"/>
      <c r="N14" s="163"/>
      <c r="O14" s="163"/>
      <c r="P14" s="163"/>
      <c r="Q14" s="163"/>
      <c r="R14" s="163"/>
      <c r="S14" s="163"/>
      <c r="T14" s="163"/>
      <c r="U14" s="163"/>
      <c r="V14" s="173"/>
      <c r="W14" s="171"/>
    </row>
    <row r="15" spans="1:23" ht="22.5" x14ac:dyDescent="0.15">
      <c r="A15" s="599" t="s">
        <v>174</v>
      </c>
      <c r="B15" s="600"/>
      <c r="C15" s="600" t="s">
        <v>175</v>
      </c>
      <c r="D15" s="601"/>
      <c r="E15" s="162"/>
      <c r="F15" s="162"/>
      <c r="G15" s="162"/>
      <c r="H15" s="162"/>
      <c r="I15" s="162"/>
      <c r="J15" s="168"/>
      <c r="K15" s="169"/>
      <c r="L15" s="170"/>
      <c r="M15" s="170"/>
      <c r="N15" s="170"/>
      <c r="O15" s="170"/>
      <c r="P15" s="170"/>
      <c r="Q15" s="170"/>
      <c r="R15" s="170"/>
      <c r="S15" s="170"/>
      <c r="T15" s="170"/>
      <c r="U15" s="170"/>
      <c r="V15" s="170"/>
      <c r="W15" s="171"/>
    </row>
    <row r="16" spans="1:23" ht="30" customHeight="1" thickBot="1" x14ac:dyDescent="0.2">
      <c r="A16" s="602">
        <f>入力シート!E51</f>
        <v>0</v>
      </c>
      <c r="B16" s="603"/>
      <c r="C16" s="181">
        <f>入力シート!I51</f>
        <v>0</v>
      </c>
      <c r="D16" s="273" t="s">
        <v>191</v>
      </c>
      <c r="E16" s="162"/>
      <c r="F16" s="162"/>
      <c r="G16" s="162"/>
      <c r="H16" s="162"/>
      <c r="I16" s="162"/>
      <c r="J16" s="168"/>
      <c r="K16" s="169"/>
      <c r="L16" s="170"/>
      <c r="M16" s="170"/>
      <c r="N16" s="170"/>
      <c r="O16" s="170"/>
      <c r="P16" s="170"/>
      <c r="Q16" s="170"/>
      <c r="R16" s="170"/>
      <c r="S16" s="170"/>
      <c r="T16" s="170"/>
      <c r="U16" s="170"/>
      <c r="V16" s="170"/>
      <c r="W16" s="171"/>
    </row>
    <row r="17" spans="1:23" ht="23.25" thickBot="1" x14ac:dyDescent="0.2">
      <c r="A17" s="162"/>
      <c r="B17" s="162"/>
      <c r="C17" s="162"/>
      <c r="D17" s="162"/>
      <c r="E17" s="162"/>
      <c r="F17" s="162"/>
      <c r="G17" s="162"/>
      <c r="H17" s="162"/>
      <c r="I17" s="162"/>
      <c r="J17" s="168"/>
      <c r="K17" s="169"/>
      <c r="L17" s="170"/>
      <c r="M17" s="170"/>
      <c r="N17" s="170"/>
      <c r="O17" s="170"/>
      <c r="P17" s="170"/>
      <c r="Q17" s="170"/>
      <c r="R17" s="170"/>
      <c r="S17" s="170"/>
      <c r="T17" s="170"/>
      <c r="U17" s="170"/>
      <c r="V17" s="170"/>
      <c r="W17" s="171"/>
    </row>
    <row r="18" spans="1:23" ht="20.25" customHeight="1" x14ac:dyDescent="0.15">
      <c r="A18" s="609" t="s">
        <v>176</v>
      </c>
      <c r="B18" s="610"/>
      <c r="C18" s="610"/>
      <c r="D18" s="611"/>
      <c r="E18" s="162"/>
      <c r="F18" s="162"/>
      <c r="G18" s="162"/>
      <c r="H18" s="162"/>
      <c r="I18" s="162"/>
      <c r="J18" s="168"/>
      <c r="K18" s="169"/>
      <c r="L18" s="170"/>
      <c r="M18" s="170"/>
      <c r="N18" s="170"/>
      <c r="O18" s="170"/>
      <c r="P18" s="170"/>
      <c r="Q18" s="170"/>
      <c r="R18" s="170"/>
      <c r="S18" s="170"/>
      <c r="T18" s="170"/>
      <c r="U18" s="170"/>
      <c r="V18" s="170"/>
      <c r="W18" s="171"/>
    </row>
    <row r="19" spans="1:23" ht="30" customHeight="1" thickBot="1" x14ac:dyDescent="0.2">
      <c r="A19" s="564" t="str">
        <f>"□"&amp;入力シート!I55</f>
        <v>□</v>
      </c>
      <c r="B19" s="565"/>
      <c r="C19" s="565"/>
      <c r="D19" s="566"/>
      <c r="E19" s="162"/>
      <c r="F19" s="162"/>
      <c r="G19" s="162"/>
      <c r="H19" s="162"/>
      <c r="I19" s="162"/>
      <c r="J19" s="174"/>
      <c r="K19" s="175"/>
      <c r="L19" s="176"/>
      <c r="M19" s="176"/>
      <c r="N19" s="176"/>
      <c r="O19" s="176"/>
      <c r="P19" s="176"/>
      <c r="Q19" s="176"/>
      <c r="R19" s="176"/>
      <c r="S19" s="176"/>
      <c r="T19" s="176"/>
      <c r="U19" s="176"/>
      <c r="V19" s="176"/>
      <c r="W19" s="177"/>
    </row>
    <row r="20" spans="1:23" ht="22.5" x14ac:dyDescent="0.15">
      <c r="A20" s="162"/>
      <c r="B20" s="162"/>
      <c r="C20" s="162"/>
      <c r="D20" s="162"/>
      <c r="E20" s="162"/>
      <c r="F20" s="162"/>
      <c r="G20" s="162"/>
      <c r="H20" s="162"/>
      <c r="I20" s="162"/>
      <c r="W20" s="170"/>
    </row>
    <row r="21" spans="1:23" ht="23.25" customHeight="1" thickBot="1" x14ac:dyDescent="0.2">
      <c r="A21" s="151" t="s">
        <v>259</v>
      </c>
      <c r="B21" s="162"/>
      <c r="C21" s="162"/>
      <c r="D21" s="162"/>
      <c r="E21" s="162"/>
      <c r="F21" s="162"/>
      <c r="G21" s="162"/>
      <c r="H21" s="162"/>
      <c r="I21" s="162"/>
      <c r="J21" s="359" t="s">
        <v>177</v>
      </c>
      <c r="K21" s="151"/>
      <c r="Q21" s="151" t="s">
        <v>178</v>
      </c>
      <c r="W21" s="170"/>
    </row>
    <row r="22" spans="1:23" ht="21.95" customHeight="1" thickBot="1" x14ac:dyDescent="0.2">
      <c r="A22" s="567" t="s">
        <v>180</v>
      </c>
      <c r="B22" s="568"/>
      <c r="C22" s="569"/>
      <c r="D22" s="570" t="s">
        <v>181</v>
      </c>
      <c r="E22" s="568"/>
      <c r="F22" s="568"/>
      <c r="G22" s="571" t="s">
        <v>182</v>
      </c>
      <c r="H22" s="572"/>
      <c r="J22" s="573" t="s">
        <v>183</v>
      </c>
      <c r="K22" s="574"/>
      <c r="L22" s="574"/>
      <c r="M22" s="575"/>
      <c r="N22" s="573" t="s">
        <v>184</v>
      </c>
      <c r="O22" s="575"/>
      <c r="Q22" s="505" t="s">
        <v>61</v>
      </c>
      <c r="R22" s="506"/>
      <c r="S22" s="506"/>
      <c r="T22" s="506"/>
      <c r="U22" s="506"/>
      <c r="V22" s="506"/>
      <c r="W22" s="507"/>
    </row>
    <row r="23" spans="1:23" ht="21.95" customHeight="1" x14ac:dyDescent="0.15">
      <c r="A23" s="529" t="str">
        <f>"施設名："&amp;入力シート!C93</f>
        <v>施設名：</v>
      </c>
      <c r="B23" s="530"/>
      <c r="C23" s="531"/>
      <c r="D23" s="532" t="str">
        <f>"□"&amp;入力シート!C105</f>
        <v>□</v>
      </c>
      <c r="E23" s="530"/>
      <c r="F23" s="530"/>
      <c r="G23" s="532" t="str">
        <f>"□"&amp;入力シート!C107</f>
        <v>□</v>
      </c>
      <c r="H23" s="533"/>
      <c r="J23" s="375" t="s">
        <v>185</v>
      </c>
      <c r="K23" s="576" t="str">
        <f>入力シート!B135</f>
        <v>①利用者の家族（保護者）の連絡</v>
      </c>
      <c r="L23" s="577"/>
      <c r="M23" s="578"/>
      <c r="N23" s="579">
        <f>入力シート!G135</f>
        <v>20</v>
      </c>
      <c r="O23" s="580"/>
      <c r="Q23" s="508" t="s">
        <v>18</v>
      </c>
      <c r="R23" s="511" t="str">
        <f>IF(入力シート!C235="有",""&amp;入力シート!B235&amp;IF(入力シート!G235&lt;&gt;"",入力シート!G235&amp;入力シート!I235,""),"")&amp;IF(入力シート!C237="有","、"&amp;入力シート!B237&amp;IF(入力シート!G237&lt;&gt;"",入力シート!G237&amp;入力シート!I237,""),"")&amp;IF(入力シート!C239="有","、"&amp;入力シート!B239&amp;IF(入力シート!G239&lt;&gt;"",入力シート!G239&amp;入力シート!I239,""),"")&amp;IF(入力シート!C241="有","、"&amp;入力シート!B241&amp;IF(入力シート!G241&lt;&gt;"",入力シート!G241&amp;入力シート!I241,""),"")&amp;IF(入力シート!C243="有","、"&amp;入力シート!B243&amp;IF(入力シート!G243&lt;&gt;"",入力シート!G243&amp;入力シート!I243,""),"")&amp;IF(入力シート!C245="有","、"&amp;入力シート!B245&amp;IF(入力シート!G245&lt;&gt;"",入力シート!G245&amp;入力シート!I245,""),"")&amp;IF(入力シート!C247="有","、"&amp;入力シート!B247&amp;IF(入力シート!G247&lt;&gt;"",入力シート!G247&amp;入力シート!I247,""),"")&amp;IF(入力シート!C249&lt;&gt;"","、"&amp;入力シート!C249,"")</f>
        <v>□テレビ3台、□ラジオ5器、□タブレット端末2台、□ファックス1台、□携帯電話5台、□携帯電話用バッテリー3個、□乾電池20個</v>
      </c>
      <c r="S23" s="512"/>
      <c r="T23" s="512"/>
      <c r="U23" s="512"/>
      <c r="V23" s="512"/>
      <c r="W23" s="513"/>
    </row>
    <row r="24" spans="1:23" ht="21.95" customHeight="1" thickBot="1" x14ac:dyDescent="0.2">
      <c r="A24" s="604" t="str">
        <f>"階層："&amp;入力シート!C97&amp;"階"</f>
        <v>階層：階</v>
      </c>
      <c r="B24" s="605"/>
      <c r="C24" s="606"/>
      <c r="D24" s="276" t="s">
        <v>268</v>
      </c>
      <c r="E24" s="401">
        <f>入力シート!G105</f>
        <v>0</v>
      </c>
      <c r="F24" s="275" t="s">
        <v>191</v>
      </c>
      <c r="G24" s="607"/>
      <c r="H24" s="608"/>
      <c r="J24" s="376"/>
      <c r="K24" s="576" t="str">
        <f>入力シート!B137</f>
        <v>②利用者の家族（保護者）への受渡し</v>
      </c>
      <c r="L24" s="577"/>
      <c r="M24" s="578"/>
      <c r="N24" s="579" t="str">
        <f>入力シート!G137</f>
        <v>随時</v>
      </c>
      <c r="O24" s="580"/>
      <c r="Q24" s="509"/>
      <c r="R24" s="514"/>
      <c r="S24" s="515"/>
      <c r="T24" s="515"/>
      <c r="U24" s="515"/>
      <c r="V24" s="515"/>
      <c r="W24" s="516"/>
    </row>
    <row r="25" spans="1:23" ht="21.95" customHeight="1" x14ac:dyDescent="0.15">
      <c r="A25" s="529" t="str">
        <f>IF(入力シート!C111&lt;1,"","施設名："&amp;入力シート!C111)</f>
        <v/>
      </c>
      <c r="B25" s="530"/>
      <c r="C25" s="531"/>
      <c r="D25" s="532" t="str">
        <f>IF(入力シート!C111&lt;1,"","□"&amp;入力シート!C123)</f>
        <v/>
      </c>
      <c r="E25" s="530"/>
      <c r="F25" s="530"/>
      <c r="G25" s="532" t="str">
        <f>IF(入力シート!C111&lt;1,"","□"&amp;入力シート!C125)</f>
        <v/>
      </c>
      <c r="H25" s="533"/>
      <c r="J25" s="376"/>
      <c r="K25" s="576" t="str">
        <f>入力シート!B139</f>
        <v>③避難路の安全確保</v>
      </c>
      <c r="L25" s="577"/>
      <c r="M25" s="578"/>
      <c r="N25" s="579">
        <f>入力シート!G139</f>
        <v>10</v>
      </c>
      <c r="O25" s="580"/>
      <c r="Q25" s="510"/>
      <c r="R25" s="517"/>
      <c r="S25" s="518"/>
      <c r="T25" s="518"/>
      <c r="U25" s="518"/>
      <c r="V25" s="518"/>
      <c r="W25" s="519"/>
    </row>
    <row r="26" spans="1:23" ht="21.95" customHeight="1" thickBot="1" x14ac:dyDescent="0.2">
      <c r="A26" s="604" t="str">
        <f>IF(入力シート!C111&lt;1,"","階層："&amp;入力シート!C115&amp;"階")</f>
        <v/>
      </c>
      <c r="B26" s="605"/>
      <c r="C26" s="606"/>
      <c r="D26" s="276" t="str">
        <f>IF(入力シート!C123="区域内","□浸水深","")</f>
        <v/>
      </c>
      <c r="E26" s="401" t="str">
        <f>IF(入力シート!C123="区域内",入力シート!G123,"")</f>
        <v/>
      </c>
      <c r="F26" s="275" t="str">
        <f>IF(入力シート!C123="区域内","m","")</f>
        <v/>
      </c>
      <c r="G26" s="607"/>
      <c r="H26" s="608"/>
      <c r="J26" s="376"/>
      <c r="K26" s="576" t="str">
        <f>入力シート!B141</f>
        <v>③持出し品の準備</v>
      </c>
      <c r="L26" s="577"/>
      <c r="M26" s="578"/>
      <c r="N26" s="579">
        <f>入力シート!G141</f>
        <v>10</v>
      </c>
      <c r="O26" s="580"/>
      <c r="Q26" s="178" t="s">
        <v>94</v>
      </c>
      <c r="R26" s="520" t="str">
        <f>'出力シート（避難確保計画）'!D287</f>
        <v>□従業員名簿、□利用者名簿、□携帯電話5台、□携帯電話用バッテリー3個、□拡声器1台、□懐中電灯5台、□乾電池20個</v>
      </c>
      <c r="S26" s="521"/>
      <c r="T26" s="521"/>
      <c r="U26" s="521"/>
      <c r="V26" s="521"/>
      <c r="W26" s="522"/>
    </row>
    <row r="27" spans="1:23" ht="21.95" customHeight="1" x14ac:dyDescent="0.15">
      <c r="A27" s="162"/>
      <c r="B27" s="162"/>
      <c r="C27" s="162"/>
      <c r="D27" s="162"/>
      <c r="E27" s="162"/>
      <c r="F27" s="162"/>
      <c r="G27" s="162"/>
      <c r="H27" s="162"/>
      <c r="I27" s="162"/>
      <c r="J27" s="376"/>
      <c r="K27" s="576">
        <f>入力シート!B143</f>
        <v>0</v>
      </c>
      <c r="L27" s="577"/>
      <c r="M27" s="578"/>
      <c r="N27" s="579">
        <f>入力シート!G143</f>
        <v>0</v>
      </c>
      <c r="O27" s="580"/>
      <c r="Q27" s="179"/>
      <c r="R27" s="523"/>
      <c r="S27" s="524"/>
      <c r="T27" s="524"/>
      <c r="U27" s="524"/>
      <c r="V27" s="524"/>
      <c r="W27" s="525"/>
    </row>
    <row r="28" spans="1:23" ht="21.95" customHeight="1" x14ac:dyDescent="0.15">
      <c r="A28" s="162"/>
      <c r="B28" s="162"/>
      <c r="C28" s="162"/>
      <c r="D28" s="162"/>
      <c r="E28" s="162"/>
      <c r="F28" s="162"/>
      <c r="G28" s="162"/>
      <c r="H28" s="162"/>
      <c r="I28" s="162"/>
      <c r="J28" s="376"/>
      <c r="K28" s="576">
        <f>入力シート!B145</f>
        <v>0</v>
      </c>
      <c r="L28" s="577"/>
      <c r="M28" s="578"/>
      <c r="N28" s="579">
        <f>入力シート!G145</f>
        <v>0</v>
      </c>
      <c r="O28" s="580"/>
      <c r="Q28" s="179"/>
      <c r="R28" s="526"/>
      <c r="S28" s="527"/>
      <c r="T28" s="527"/>
      <c r="U28" s="527"/>
      <c r="V28" s="527"/>
      <c r="W28" s="528"/>
    </row>
    <row r="29" spans="1:23" ht="21.95" customHeight="1" x14ac:dyDescent="0.15">
      <c r="A29" s="162"/>
      <c r="B29" s="162"/>
      <c r="C29" s="162"/>
      <c r="D29" s="162"/>
      <c r="E29" s="162"/>
      <c r="F29" s="162"/>
      <c r="G29" s="162"/>
      <c r="H29" s="162"/>
      <c r="I29" s="162"/>
      <c r="J29" s="376"/>
      <c r="K29" s="576">
        <f>入力シート!B147</f>
        <v>0</v>
      </c>
      <c r="L29" s="577"/>
      <c r="M29" s="578"/>
      <c r="N29" s="579">
        <f>入力シート!G147</f>
        <v>0</v>
      </c>
      <c r="O29" s="580"/>
      <c r="Q29" s="269" t="s">
        <v>59</v>
      </c>
      <c r="R29" s="520" t="str">
        <f>'出力シート（避難確保計画）'!D291</f>
        <v>□水6日分、□食料9日分、□寝具10人分、□防寒具10人分</v>
      </c>
      <c r="S29" s="521"/>
      <c r="T29" s="521"/>
      <c r="U29" s="521"/>
      <c r="V29" s="521"/>
      <c r="W29" s="522"/>
    </row>
    <row r="30" spans="1:23" ht="21.95" customHeight="1" x14ac:dyDescent="0.15">
      <c r="A30" s="151" t="s">
        <v>179</v>
      </c>
      <c r="B30" s="162"/>
      <c r="C30" s="162"/>
      <c r="D30" s="162"/>
      <c r="E30" s="162"/>
      <c r="F30" s="162"/>
      <c r="G30" s="162"/>
      <c r="H30" s="162"/>
      <c r="I30" s="162"/>
      <c r="J30" s="376"/>
      <c r="K30" s="576">
        <f>入力シート!B149</f>
        <v>0</v>
      </c>
      <c r="L30" s="577"/>
      <c r="M30" s="578"/>
      <c r="N30" s="579">
        <f>入力シート!G149</f>
        <v>0</v>
      </c>
      <c r="O30" s="580"/>
      <c r="Q30" s="271"/>
      <c r="R30" s="526"/>
      <c r="S30" s="527"/>
      <c r="T30" s="527"/>
      <c r="U30" s="527"/>
      <c r="V30" s="527"/>
      <c r="W30" s="528"/>
    </row>
    <row r="31" spans="1:23" ht="21.95" customHeight="1" x14ac:dyDescent="0.15">
      <c r="A31" s="162"/>
      <c r="B31" s="162"/>
      <c r="C31" s="162"/>
      <c r="D31" s="162"/>
      <c r="E31" s="162"/>
      <c r="F31" s="162"/>
      <c r="G31" s="162"/>
      <c r="H31" s="162"/>
      <c r="I31" s="162"/>
      <c r="J31" s="376"/>
      <c r="K31" s="576">
        <f>入力シート!B151</f>
        <v>0</v>
      </c>
      <c r="L31" s="577"/>
      <c r="M31" s="578"/>
      <c r="N31" s="579">
        <f>入力シート!G151</f>
        <v>0</v>
      </c>
      <c r="O31" s="580"/>
      <c r="Q31" s="269" t="s">
        <v>401</v>
      </c>
      <c r="R31" s="520" t="str">
        <f>'出力シート（避難確保計画）'!D293</f>
        <v>□おむつ・おしりふき100枚、□常備薬3日分</v>
      </c>
      <c r="S31" s="521"/>
      <c r="T31" s="521"/>
      <c r="U31" s="521"/>
      <c r="V31" s="521"/>
      <c r="W31" s="522"/>
    </row>
    <row r="32" spans="1:23" ht="21.95" customHeight="1" x14ac:dyDescent="0.15">
      <c r="A32" s="162"/>
      <c r="B32" s="162"/>
      <c r="C32" s="162"/>
      <c r="D32" s="162"/>
      <c r="E32" s="162"/>
      <c r="F32" s="162"/>
      <c r="G32" s="162"/>
      <c r="H32" s="162"/>
      <c r="I32" s="162"/>
      <c r="J32" s="376"/>
      <c r="K32" s="576">
        <f>入力シート!B153</f>
        <v>0</v>
      </c>
      <c r="L32" s="577"/>
      <c r="M32" s="578"/>
      <c r="N32" s="579">
        <f>入力シート!G153</f>
        <v>0</v>
      </c>
      <c r="O32" s="580"/>
      <c r="Q32" s="270"/>
      <c r="R32" s="523"/>
      <c r="S32" s="524"/>
      <c r="T32" s="524"/>
      <c r="U32" s="524"/>
      <c r="V32" s="524"/>
      <c r="W32" s="525"/>
    </row>
    <row r="33" spans="1:23" ht="21.95" customHeight="1" x14ac:dyDescent="0.15">
      <c r="B33" s="162"/>
      <c r="C33" s="162"/>
      <c r="D33" s="162"/>
      <c r="E33" s="162"/>
      <c r="F33" s="162"/>
      <c r="G33" s="162"/>
      <c r="H33" s="162"/>
      <c r="I33" s="162"/>
      <c r="J33" s="376"/>
      <c r="K33" s="582" t="s">
        <v>326</v>
      </c>
      <c r="L33" s="626"/>
      <c r="M33" s="627"/>
      <c r="N33" s="579">
        <f>入力シート!G156</f>
        <v>50</v>
      </c>
      <c r="O33" s="580"/>
      <c r="Q33" s="271"/>
      <c r="R33" s="526"/>
      <c r="S33" s="527"/>
      <c r="T33" s="527"/>
      <c r="U33" s="527"/>
      <c r="V33" s="527"/>
      <c r="W33" s="528"/>
    </row>
    <row r="34" spans="1:23" ht="21.95" customHeight="1" x14ac:dyDescent="0.15">
      <c r="B34" s="162"/>
      <c r="C34" s="162"/>
      <c r="D34" s="162"/>
      <c r="E34" s="162"/>
      <c r="F34" s="162"/>
      <c r="G34" s="162"/>
      <c r="H34" s="162"/>
      <c r="I34" s="162"/>
      <c r="J34" s="385" t="s">
        <v>186</v>
      </c>
      <c r="K34" s="386"/>
      <c r="L34" s="386"/>
      <c r="M34" s="386"/>
      <c r="N34" s="584">
        <f>入力シート!G99</f>
        <v>0</v>
      </c>
      <c r="O34" s="585"/>
      <c r="Q34" s="269" t="s">
        <v>324</v>
      </c>
      <c r="R34" s="520" t="str">
        <f>'出力シート（避難確保計画）'!D295</f>
        <v>□ウエットティッシュ100枚、□ゴミ袋50枚、□タオル10枚、□ミルク、□簡易マット</v>
      </c>
      <c r="S34" s="521"/>
      <c r="T34" s="521"/>
      <c r="U34" s="521"/>
      <c r="V34" s="521"/>
      <c r="W34" s="522"/>
    </row>
    <row r="35" spans="1:23" ht="21.95" customHeight="1" thickBot="1" x14ac:dyDescent="0.2">
      <c r="A35" s="162"/>
      <c r="B35" s="162"/>
      <c r="C35" s="162"/>
      <c r="D35" s="162"/>
      <c r="E35" s="162"/>
      <c r="F35" s="162"/>
      <c r="G35" s="162"/>
      <c r="H35" s="162"/>
      <c r="I35" s="162"/>
      <c r="J35" s="387" t="s">
        <v>187</v>
      </c>
      <c r="K35" s="388">
        <f>入力シート!C93</f>
        <v>0</v>
      </c>
      <c r="L35" s="388"/>
      <c r="M35" s="388"/>
      <c r="N35" s="231"/>
      <c r="O35" s="232"/>
      <c r="Q35" s="180"/>
      <c r="R35" s="547"/>
      <c r="S35" s="548"/>
      <c r="T35" s="548"/>
      <c r="U35" s="548"/>
      <c r="V35" s="548"/>
      <c r="W35" s="549"/>
    </row>
    <row r="36" spans="1:23" ht="21.95" customHeight="1" thickBot="1" x14ac:dyDescent="0.2">
      <c r="A36" s="162"/>
      <c r="B36" s="162"/>
      <c r="C36" s="162"/>
      <c r="D36" s="162"/>
      <c r="E36" s="162"/>
      <c r="F36" s="162"/>
      <c r="G36" s="162"/>
      <c r="H36" s="162"/>
      <c r="I36" s="162"/>
      <c r="J36" s="387" t="s">
        <v>188</v>
      </c>
      <c r="K36" s="170">
        <f>入力シート!C99</f>
        <v>0</v>
      </c>
      <c r="L36" s="170" t="s">
        <v>213</v>
      </c>
      <c r="M36" s="170"/>
      <c r="N36" s="231"/>
      <c r="O36" s="232"/>
    </row>
    <row r="37" spans="1:23" ht="21.95" customHeight="1" thickBot="1" x14ac:dyDescent="0.2">
      <c r="A37" s="162"/>
      <c r="B37" s="162"/>
      <c r="C37" s="162"/>
      <c r="D37" s="162"/>
      <c r="E37" s="162"/>
      <c r="F37" s="162"/>
      <c r="G37" s="162"/>
      <c r="H37" s="162"/>
      <c r="I37" s="162"/>
      <c r="J37" s="387" t="s">
        <v>189</v>
      </c>
      <c r="K37" s="170" t="str">
        <f>IF(入力シート!G101&gt;0,"□徒歩","")</f>
        <v/>
      </c>
      <c r="L37" s="170"/>
      <c r="M37" s="388"/>
      <c r="N37" s="591">
        <f>入力シート!G101</f>
        <v>0</v>
      </c>
      <c r="O37" s="592"/>
      <c r="Q37" s="538" t="s">
        <v>62</v>
      </c>
      <c r="R37" s="539"/>
      <c r="S37" s="539"/>
      <c r="T37" s="539"/>
      <c r="U37" s="539"/>
      <c r="V37" s="539"/>
      <c r="W37" s="540"/>
    </row>
    <row r="38" spans="1:23" ht="21.95" customHeight="1" x14ac:dyDescent="0.15">
      <c r="A38" s="162"/>
      <c r="B38" s="162"/>
      <c r="C38" s="162"/>
      <c r="D38" s="162"/>
      <c r="E38" s="162"/>
      <c r="F38" s="162"/>
      <c r="G38" s="162"/>
      <c r="H38" s="162"/>
      <c r="I38" s="162"/>
      <c r="J38" s="383"/>
      <c r="K38" s="384" t="str">
        <f>IF(入力シート!G103&gt;0,"□車両","")</f>
        <v/>
      </c>
      <c r="L38" s="384">
        <f>入力シート!G103</f>
        <v>0</v>
      </c>
      <c r="M38" s="384" t="s">
        <v>321</v>
      </c>
      <c r="N38" s="593"/>
      <c r="O38" s="594"/>
      <c r="Q38" s="541" t="str">
        <f>'出力シート（避難確保計画）'!B299</f>
        <v>□土のう20個、□止水板1台</v>
      </c>
      <c r="R38" s="542"/>
      <c r="S38" s="542"/>
      <c r="T38" s="542"/>
      <c r="U38" s="542"/>
      <c r="V38" s="542"/>
      <c r="W38" s="543"/>
    </row>
    <row r="39" spans="1:23" ht="21.95" customHeight="1" thickBot="1" x14ac:dyDescent="0.2">
      <c r="A39" s="162"/>
      <c r="B39" s="162"/>
      <c r="C39" s="162"/>
      <c r="D39" s="162"/>
      <c r="E39" s="162"/>
      <c r="F39" s="162"/>
      <c r="G39" s="162"/>
      <c r="H39" s="162"/>
      <c r="I39" s="162"/>
      <c r="J39" s="581" t="s">
        <v>190</v>
      </c>
      <c r="K39" s="581"/>
      <c r="L39" s="581"/>
      <c r="M39" s="582"/>
      <c r="N39" s="583">
        <f>N34+N33</f>
        <v>50</v>
      </c>
      <c r="O39" s="583"/>
      <c r="Q39" s="544" t="str">
        <f>'出力シート（避難確保計画）'!B300</f>
        <v>□その他（□プランター、□ビニールシート、□ロープ）</v>
      </c>
      <c r="R39" s="545"/>
      <c r="S39" s="545"/>
      <c r="T39" s="545"/>
      <c r="U39" s="545"/>
      <c r="V39" s="545"/>
      <c r="W39" s="546"/>
    </row>
    <row r="40" spans="1:23" ht="21.95" customHeight="1" x14ac:dyDescent="0.15">
      <c r="A40" s="359" t="s">
        <v>299</v>
      </c>
    </row>
    <row r="41" spans="1:23" ht="19.5" x14ac:dyDescent="0.15">
      <c r="A41" s="191" t="s">
        <v>192</v>
      </c>
      <c r="B41" s="192"/>
      <c r="C41" s="192"/>
      <c r="D41" s="193" t="s">
        <v>193</v>
      </c>
      <c r="E41" s="194"/>
      <c r="F41" s="194"/>
      <c r="G41" s="194"/>
      <c r="H41" s="194"/>
      <c r="I41" s="194"/>
      <c r="J41" s="194"/>
      <c r="K41" s="194"/>
      <c r="L41" s="188"/>
      <c r="M41" s="213" t="s">
        <v>194</v>
      </c>
      <c r="N41" s="214" t="str">
        <f>"（"&amp;入力シート!C10&amp;"）　"</f>
        <v>（）　</v>
      </c>
      <c r="O41" s="215"/>
      <c r="P41" s="215"/>
      <c r="Q41" s="215"/>
      <c r="R41" s="215"/>
      <c r="S41" s="215"/>
      <c r="T41" s="189" t="s">
        <v>195</v>
      </c>
      <c r="U41" s="189"/>
      <c r="V41" s="189"/>
      <c r="W41" s="190"/>
    </row>
    <row r="42" spans="1:23" ht="27" customHeight="1" x14ac:dyDescent="0.15">
      <c r="A42" s="241"/>
      <c r="B42" s="242"/>
      <c r="C42" s="243"/>
      <c r="D42" s="586"/>
      <c r="E42" s="587"/>
      <c r="F42" s="588"/>
      <c r="G42" s="588"/>
      <c r="H42" s="588"/>
      <c r="I42" s="588"/>
      <c r="J42" s="588"/>
      <c r="K42" s="272"/>
      <c r="L42" s="183" t="s">
        <v>196</v>
      </c>
      <c r="M42" s="184"/>
      <c r="N42" s="184"/>
      <c r="O42" s="184"/>
      <c r="P42" s="185"/>
      <c r="Q42" s="259" t="s">
        <v>183</v>
      </c>
      <c r="R42" s="260"/>
      <c r="S42" s="260"/>
      <c r="T42" s="261"/>
      <c r="U42" s="186" t="s">
        <v>197</v>
      </c>
      <c r="V42" s="184"/>
      <c r="W42" s="187"/>
    </row>
    <row r="43" spans="1:23" ht="15.95" customHeight="1" x14ac:dyDescent="0.15">
      <c r="A43" s="277"/>
      <c r="B43" s="278"/>
      <c r="C43" s="278"/>
      <c r="D43" s="277"/>
      <c r="E43" s="278"/>
      <c r="F43" s="278"/>
      <c r="G43" s="278"/>
      <c r="H43" s="278"/>
      <c r="I43" s="278"/>
      <c r="J43" s="278"/>
      <c r="K43" s="278"/>
      <c r="L43" s="289" t="s">
        <v>238</v>
      </c>
      <c r="M43" s="556" t="str">
        <f>IF(入力シート!Y162="","","□"&amp;入力シート!Y162)</f>
        <v>□早期注意情報（警報級の可能性）</v>
      </c>
      <c r="N43" s="556"/>
      <c r="O43" s="556"/>
      <c r="P43" s="557"/>
      <c r="Q43" s="558" t="str">
        <f>IF(入力シート!Z162="","","□"&amp;入力シート!Z162)</f>
        <v>□防災情報の収集(10分)</v>
      </c>
      <c r="R43" s="559"/>
      <c r="S43" s="559"/>
      <c r="T43" s="560"/>
      <c r="U43" s="561" t="str">
        <f>IF(入力シート!AA162="","","□"&amp;入力シート!AA162)</f>
        <v>□全員</v>
      </c>
      <c r="V43" s="562"/>
      <c r="W43" s="563"/>
    </row>
    <row r="44" spans="1:23" ht="15.95" customHeight="1" x14ac:dyDescent="0.15">
      <c r="A44" s="277"/>
      <c r="B44" s="278"/>
      <c r="C44" s="278"/>
      <c r="D44" s="277"/>
      <c r="E44" s="278"/>
      <c r="F44" s="278"/>
      <c r="G44" s="278"/>
      <c r="H44" s="278"/>
      <c r="I44" s="278"/>
      <c r="J44" s="278"/>
      <c r="K44" s="278"/>
      <c r="L44" s="289" t="s">
        <v>225</v>
      </c>
      <c r="M44" s="536" t="str">
        <f>IF(入力シート!Y163="","","□"&amp;入力シート!Y163)</f>
        <v>□警戒レベル１"心構えを高める"</v>
      </c>
      <c r="N44" s="536"/>
      <c r="O44" s="536"/>
      <c r="P44" s="537"/>
      <c r="Q44" s="550" t="str">
        <f>IF(入力シート!Z166="","","□"&amp;入力シート!Z166)</f>
        <v/>
      </c>
      <c r="R44" s="551"/>
      <c r="S44" s="551"/>
      <c r="T44" s="552"/>
      <c r="U44" s="553" t="str">
        <f>IF(入力シート!AA166="","","□"&amp;入力シート!AA166)</f>
        <v/>
      </c>
      <c r="V44" s="554"/>
      <c r="W44" s="555"/>
    </row>
    <row r="45" spans="1:23" ht="15.95" customHeight="1" x14ac:dyDescent="0.15">
      <c r="A45" s="277"/>
      <c r="B45" s="278"/>
      <c r="C45" s="278"/>
      <c r="D45" s="277"/>
      <c r="E45" s="278"/>
      <c r="F45" s="278"/>
      <c r="G45" s="278"/>
      <c r="H45" s="278"/>
      <c r="I45" s="278"/>
      <c r="J45" s="278"/>
      <c r="K45" s="278"/>
      <c r="L45" s="289" t="s">
        <v>226</v>
      </c>
      <c r="M45" s="536" t="str">
        <f>IF(入力シート!Y164="","","□"&amp;入力シート!Y164)</f>
        <v/>
      </c>
      <c r="N45" s="536"/>
      <c r="O45" s="536"/>
      <c r="P45" s="537"/>
      <c r="Q45" s="550" t="str">
        <f>IF(入力シート!Z167="","","□"&amp;入力シート!Z167)</f>
        <v/>
      </c>
      <c r="R45" s="551"/>
      <c r="S45" s="551"/>
      <c r="T45" s="552"/>
      <c r="U45" s="553" t="str">
        <f>IF(入力シート!AA167="","","□"&amp;入力シート!AA167)</f>
        <v/>
      </c>
      <c r="V45" s="554"/>
      <c r="W45" s="555"/>
    </row>
    <row r="46" spans="1:23" ht="15.95" customHeight="1" x14ac:dyDescent="0.15">
      <c r="A46" s="277"/>
      <c r="B46" s="278"/>
      <c r="C46" s="278"/>
      <c r="D46" s="277"/>
      <c r="E46" s="278"/>
      <c r="F46" s="278"/>
      <c r="G46" s="278"/>
      <c r="H46" s="278"/>
      <c r="I46" s="278"/>
      <c r="J46" s="278"/>
      <c r="K46" s="278"/>
      <c r="L46" s="289" t="s">
        <v>239</v>
      </c>
      <c r="M46" s="536" t="str">
        <f>IF(入力シート!Y165="","","□"&amp;入力シート!Y165)</f>
        <v/>
      </c>
      <c r="N46" s="536"/>
      <c r="O46" s="536"/>
      <c r="P46" s="537"/>
      <c r="Q46" s="550" t="str">
        <f>IF(入力シート!Z168="","","□"&amp;入力シート!Z168)</f>
        <v/>
      </c>
      <c r="R46" s="551"/>
      <c r="S46" s="551"/>
      <c r="T46" s="552"/>
      <c r="U46" s="553" t="str">
        <f>IF(入力シート!AA168="","","□"&amp;入力シート!AA168)</f>
        <v/>
      </c>
      <c r="V46" s="554"/>
      <c r="W46" s="555"/>
    </row>
    <row r="47" spans="1:23" ht="15.95" customHeight="1" x14ac:dyDescent="0.15">
      <c r="A47" s="277"/>
      <c r="B47" s="278"/>
      <c r="C47" s="278"/>
      <c r="D47" s="277"/>
      <c r="E47" s="278"/>
      <c r="F47" s="278"/>
      <c r="G47" s="278"/>
      <c r="H47" s="278"/>
      <c r="I47" s="278"/>
      <c r="J47" s="278"/>
      <c r="K47" s="278"/>
      <c r="L47" s="289" t="s">
        <v>227</v>
      </c>
      <c r="M47" s="612" t="str">
        <f>IF(入力シート!Y166="","","□"&amp;入力シート!Y166)</f>
        <v/>
      </c>
      <c r="N47" s="612"/>
      <c r="O47" s="612"/>
      <c r="P47" s="613"/>
      <c r="Q47" s="614" t="str">
        <f>IF(入力シート!Z169="","","□"&amp;入力シート!Z169)</f>
        <v/>
      </c>
      <c r="R47" s="615"/>
      <c r="S47" s="615"/>
      <c r="T47" s="616"/>
      <c r="U47" s="617" t="str">
        <f>IF(入力シート!AA169="","","□"&amp;入力シート!AA169)</f>
        <v/>
      </c>
      <c r="V47" s="618"/>
      <c r="W47" s="619"/>
    </row>
    <row r="48" spans="1:23" ht="15.95" customHeight="1" x14ac:dyDescent="0.15">
      <c r="A48" s="241"/>
      <c r="B48" s="242"/>
      <c r="C48" s="242"/>
      <c r="D48" s="241"/>
      <c r="E48" s="242"/>
      <c r="F48" s="242"/>
      <c r="G48" s="242"/>
      <c r="H48" s="242"/>
      <c r="I48" s="242"/>
      <c r="J48" s="242"/>
      <c r="K48" s="242"/>
      <c r="L48" s="290" t="s">
        <v>228</v>
      </c>
      <c r="M48" s="589" t="str">
        <f>IF(入力シート!Y171="","","□"&amp;入力シート!Y171)</f>
        <v>□大雨注意報</v>
      </c>
      <c r="N48" s="589"/>
      <c r="O48" s="589"/>
      <c r="P48" s="590"/>
      <c r="Q48" s="621" t="str">
        <f>IF(入力シート!Z171="","","□"&amp;入力シート!Z171)</f>
        <v>□防災情報の収集(15分)</v>
      </c>
      <c r="R48" s="622"/>
      <c r="S48" s="622"/>
      <c r="T48" s="623"/>
      <c r="U48" s="621" t="str">
        <f>IF(入力シート!AA171="","","□"&amp;入力シート!AA171)</f>
        <v>□院長、施設長</v>
      </c>
      <c r="V48" s="622"/>
      <c r="W48" s="624"/>
    </row>
    <row r="49" spans="1:23" ht="15.95" customHeight="1" x14ac:dyDescent="0.15">
      <c r="A49" s="277"/>
      <c r="B49" s="278"/>
      <c r="C49" s="278"/>
      <c r="D49" s="277"/>
      <c r="E49" s="278"/>
      <c r="F49" s="278"/>
      <c r="G49" s="278"/>
      <c r="H49" s="278"/>
      <c r="I49" s="278"/>
      <c r="J49" s="278"/>
      <c r="K49" s="278"/>
      <c r="L49" s="289"/>
      <c r="M49" s="536" t="str">
        <f>IF(入力シート!Y172="","","□"&amp;入力シート!Y172)</f>
        <v>□洪水注意報</v>
      </c>
      <c r="N49" s="536"/>
      <c r="O49" s="536"/>
      <c r="P49" s="537"/>
      <c r="Q49" s="550" t="str">
        <f>IF(入力シート!Z172="","","□"&amp;入力シート!Z172)</f>
        <v>□浸水防止対策の準備(2分)</v>
      </c>
      <c r="R49" s="551"/>
      <c r="S49" s="551"/>
      <c r="T49" s="552"/>
      <c r="U49" s="550" t="str">
        <f>IF(入力シート!AA172="","","□"&amp;入力シート!AA172)</f>
        <v/>
      </c>
      <c r="V49" s="551"/>
      <c r="W49" s="620"/>
    </row>
    <row r="50" spans="1:23" ht="15.95" customHeight="1" x14ac:dyDescent="0.15">
      <c r="A50" s="277"/>
      <c r="B50" s="278"/>
      <c r="C50" s="278"/>
      <c r="D50" s="277"/>
      <c r="E50" s="278"/>
      <c r="F50" s="278"/>
      <c r="G50" s="278"/>
      <c r="H50" s="278"/>
      <c r="I50" s="278"/>
      <c r="J50" s="278"/>
      <c r="K50" s="278"/>
      <c r="L50" s="289"/>
      <c r="M50" s="536" t="str">
        <f>IF(入力シート!Y173="","","□"&amp;入力シート!Y173)</f>
        <v>□氾濫注意水位超過（火の神2.4ｍ）</v>
      </c>
      <c r="N50" s="536"/>
      <c r="O50" s="536"/>
      <c r="P50" s="537"/>
      <c r="Q50" s="550" t="str">
        <f>IF(入力シート!Z173="","","□"&amp;入力シート!Z173)</f>
        <v>□幹部職員の参集(1分)</v>
      </c>
      <c r="R50" s="551"/>
      <c r="S50" s="551"/>
      <c r="T50" s="552"/>
      <c r="U50" s="550" t="str">
        <f>IF(入力シート!AA173="","","□"&amp;入力シート!AA173)</f>
        <v/>
      </c>
      <c r="V50" s="551"/>
      <c r="W50" s="620"/>
    </row>
    <row r="51" spans="1:23" ht="15.95" customHeight="1" x14ac:dyDescent="0.15">
      <c r="A51" s="277"/>
      <c r="B51" s="278"/>
      <c r="C51" s="278"/>
      <c r="D51" s="277"/>
      <c r="E51" s="278"/>
      <c r="F51" s="278"/>
      <c r="G51" s="278"/>
      <c r="H51" s="278"/>
      <c r="I51" s="278"/>
      <c r="J51" s="278"/>
      <c r="K51" s="278"/>
      <c r="L51" s="289"/>
      <c r="M51" s="536" t="str">
        <f>IF(入力シート!Y174="","","□"&amp;入力シート!Y174)</f>
        <v>□土砂災害危険度情報「注意」</v>
      </c>
      <c r="N51" s="536"/>
      <c r="O51" s="536"/>
      <c r="P51" s="537"/>
      <c r="Q51" s="550" t="str">
        <f>IF(入力シート!Z174="","","□"&amp;入力シート!Z174)</f>
        <v>□参集職員への事前連絡(1分)</v>
      </c>
      <c r="R51" s="551"/>
      <c r="S51" s="551"/>
      <c r="T51" s="552"/>
      <c r="U51" s="550" t="str">
        <f>IF(入力シート!AA174="","","□"&amp;入力シート!AA174)</f>
        <v/>
      </c>
      <c r="V51" s="551"/>
      <c r="W51" s="620"/>
    </row>
    <row r="52" spans="1:23" ht="15.95" customHeight="1" x14ac:dyDescent="0.15">
      <c r="A52" s="277"/>
      <c r="B52" s="278"/>
      <c r="C52" s="278"/>
      <c r="D52" s="277"/>
      <c r="E52" s="278"/>
      <c r="F52" s="278"/>
      <c r="G52" s="278"/>
      <c r="H52" s="278"/>
      <c r="I52" s="278"/>
      <c r="J52" s="278"/>
      <c r="K52" s="278"/>
      <c r="L52" s="289" t="s">
        <v>225</v>
      </c>
      <c r="M52" s="536" t="str">
        <f>IF(入力シート!Y175="","","□"&amp;入力シート!Y175)</f>
        <v/>
      </c>
      <c r="N52" s="536"/>
      <c r="O52" s="536"/>
      <c r="P52" s="537"/>
      <c r="Q52" s="550" t="str">
        <f>IF(入力シート!Z175="","","□"&amp;入力シート!Z175)</f>
        <v>□持出し品のチェック(1分)</v>
      </c>
      <c r="R52" s="551"/>
      <c r="S52" s="551"/>
      <c r="T52" s="552"/>
      <c r="U52" s="550" t="str">
        <f>IF(入力シート!AA175="","","□"&amp;入力シート!AA175)</f>
        <v/>
      </c>
      <c r="V52" s="551"/>
      <c r="W52" s="620"/>
    </row>
    <row r="53" spans="1:23" ht="15.95" customHeight="1" x14ac:dyDescent="0.15">
      <c r="A53" s="277"/>
      <c r="B53" s="278"/>
      <c r="C53" s="278"/>
      <c r="D53" s="277"/>
      <c r="E53" s="278"/>
      <c r="F53" s="278"/>
      <c r="G53" s="278"/>
      <c r="H53" s="278"/>
      <c r="I53" s="278"/>
      <c r="J53" s="278"/>
      <c r="K53" s="278"/>
      <c r="L53" s="289" t="s">
        <v>226</v>
      </c>
      <c r="M53" s="536" t="str">
        <f>IF(入力シート!Y176="","","□"&amp;入力シート!Y176)</f>
        <v/>
      </c>
      <c r="N53" s="536"/>
      <c r="O53" s="536"/>
      <c r="P53" s="537"/>
      <c r="Q53" s="550" t="str">
        <f>IF(入力シート!Z176="","","□"&amp;入力シート!Z176)</f>
        <v>□避難路の確認(5分)</v>
      </c>
      <c r="R53" s="551"/>
      <c r="S53" s="551"/>
      <c r="T53" s="552"/>
      <c r="U53" s="550" t="str">
        <f>IF(入力シート!AA176="","","□"&amp;入力シート!AA176)</f>
        <v/>
      </c>
      <c r="V53" s="551"/>
      <c r="W53" s="620"/>
    </row>
    <row r="54" spans="1:23" ht="15.95" customHeight="1" x14ac:dyDescent="0.15">
      <c r="A54" s="279" t="s">
        <v>338</v>
      </c>
      <c r="B54" s="280">
        <f>入力シート!C$61</f>
        <v>0</v>
      </c>
      <c r="C54" s="278"/>
      <c r="D54" s="277"/>
      <c r="E54" s="278"/>
      <c r="F54" s="278"/>
      <c r="G54" s="278"/>
      <c r="H54" s="278"/>
      <c r="I54" s="278"/>
      <c r="J54" s="278"/>
      <c r="K54" s="278"/>
      <c r="L54" s="289" t="s">
        <v>239</v>
      </c>
      <c r="M54" s="536" t="str">
        <f>IF(入力シート!Y177="","","□"&amp;入力シート!Y177)</f>
        <v/>
      </c>
      <c r="N54" s="536"/>
      <c r="O54" s="536"/>
      <c r="P54" s="537"/>
      <c r="Q54" s="550" t="str">
        <f>IF(入力シート!Z177="","","□"&amp;入力シート!Z177)</f>
        <v>□利用者への注意喚起(10分)</v>
      </c>
      <c r="R54" s="551"/>
      <c r="S54" s="551"/>
      <c r="T54" s="552"/>
      <c r="U54" s="550" t="str">
        <f>IF(入力シート!AA177="","","□"&amp;入力シート!AA177)</f>
        <v/>
      </c>
      <c r="V54" s="551"/>
      <c r="W54" s="620"/>
    </row>
    <row r="55" spans="1:23" ht="15.95" customHeight="1" x14ac:dyDescent="0.15">
      <c r="A55" s="279" t="s">
        <v>339</v>
      </c>
      <c r="B55" s="280">
        <f>入力シート!C$63</f>
        <v>0</v>
      </c>
      <c r="C55" s="278"/>
      <c r="D55" s="277"/>
      <c r="E55" s="278"/>
      <c r="F55" s="278"/>
      <c r="G55" s="278"/>
      <c r="H55" s="278"/>
      <c r="I55" s="278"/>
      <c r="J55" s="278"/>
      <c r="K55" s="278"/>
      <c r="L55" s="289" t="s">
        <v>227</v>
      </c>
      <c r="M55" s="536" t="str">
        <f>IF(入力シート!Y178="","","□"&amp;入力シート!Y178)</f>
        <v/>
      </c>
      <c r="N55" s="536"/>
      <c r="O55" s="536"/>
      <c r="P55" s="537"/>
      <c r="Q55" s="550" t="str">
        <f>IF(入力シート!Z178="","","□"&amp;入力シート!Z178)</f>
        <v/>
      </c>
      <c r="R55" s="551"/>
      <c r="S55" s="551"/>
      <c r="T55" s="552"/>
      <c r="U55" s="550" t="str">
        <f>IF(入力シート!AA178="","","□"&amp;入力シート!AA178)</f>
        <v/>
      </c>
      <c r="V55" s="551"/>
      <c r="W55" s="620"/>
    </row>
    <row r="56" spans="1:23" ht="15.95" customHeight="1" x14ac:dyDescent="0.15">
      <c r="A56" s="279" t="s">
        <v>338</v>
      </c>
      <c r="B56" s="280">
        <f>入力シート!C$67</f>
        <v>0</v>
      </c>
      <c r="C56" s="278"/>
      <c r="D56" s="277"/>
      <c r="E56" s="278"/>
      <c r="F56" s="278"/>
      <c r="G56" s="278"/>
      <c r="H56" s="278"/>
      <c r="I56" s="278"/>
      <c r="J56" s="278"/>
      <c r="K56" s="278"/>
      <c r="L56" s="289"/>
      <c r="M56" s="536" t="str">
        <f>IF(入力シート!Y179="","","□"&amp;入力シート!Y179)</f>
        <v/>
      </c>
      <c r="N56" s="536"/>
      <c r="O56" s="536"/>
      <c r="P56" s="537"/>
      <c r="Q56" s="550" t="str">
        <f>IF(入力シート!Z179="","","□"&amp;入力シート!Z179)</f>
        <v/>
      </c>
      <c r="R56" s="551"/>
      <c r="S56" s="551"/>
      <c r="T56" s="552"/>
      <c r="U56" s="550" t="str">
        <f>IF(入力シート!AA179="","","□"&amp;入力シート!AA179)</f>
        <v/>
      </c>
      <c r="V56" s="551"/>
      <c r="W56" s="620"/>
    </row>
    <row r="57" spans="1:23" ht="15.95" customHeight="1" x14ac:dyDescent="0.15">
      <c r="A57" s="281" t="s">
        <v>339</v>
      </c>
      <c r="B57" s="282">
        <f>入力シート!C$69</f>
        <v>0</v>
      </c>
      <c r="C57" s="245"/>
      <c r="D57" s="244"/>
      <c r="E57" s="245"/>
      <c r="F57" s="245"/>
      <c r="G57" s="245"/>
      <c r="H57" s="245"/>
      <c r="I57" s="245"/>
      <c r="J57" s="245"/>
      <c r="K57" s="245"/>
      <c r="L57" s="291" t="s">
        <v>228</v>
      </c>
      <c r="M57" s="536" t="str">
        <f>IF(入力シート!Y180="","","□"&amp;入力シート!Y180)</f>
        <v/>
      </c>
      <c r="N57" s="536"/>
      <c r="O57" s="536"/>
      <c r="P57" s="537"/>
      <c r="Q57" s="550" t="str">
        <f>IF(入力シート!Z180="","","□"&amp;入力シート!Z180)</f>
        <v/>
      </c>
      <c r="R57" s="551"/>
      <c r="S57" s="551"/>
      <c r="T57" s="552"/>
      <c r="U57" s="614" t="str">
        <f>IF(入力シート!AA180="","","□"&amp;入力シート!AA180)</f>
        <v/>
      </c>
      <c r="V57" s="615"/>
      <c r="W57" s="625"/>
    </row>
    <row r="58" spans="1:23" ht="15.95" customHeight="1" x14ac:dyDescent="0.15">
      <c r="A58" s="241"/>
      <c r="B58" s="242"/>
      <c r="C58" s="242"/>
      <c r="D58" s="241"/>
      <c r="E58" s="242"/>
      <c r="F58" s="242"/>
      <c r="G58" s="242"/>
      <c r="H58" s="242"/>
      <c r="I58" s="242"/>
      <c r="J58" s="242"/>
      <c r="K58" s="242"/>
      <c r="L58" s="290" t="s">
        <v>228</v>
      </c>
      <c r="M58" s="589" t="str">
        <f>IF(入力シート!Y186="","","□"&amp;入力シート!Y186)</f>
        <v>□大雨警報</v>
      </c>
      <c r="N58" s="589"/>
      <c r="O58" s="589"/>
      <c r="P58" s="590"/>
      <c r="Q58" s="621" t="str">
        <f>IF(入力シート!Z186="","","□"&amp;入力シート!Z186)</f>
        <v>□職員の参集(20分)</v>
      </c>
      <c r="R58" s="622"/>
      <c r="S58" s="622"/>
      <c r="T58" s="623"/>
      <c r="U58" s="621" t="str">
        <f>IF(入力シート!AA186="","","□"&amp;入力シート!AA186)</f>
        <v>□院長、施設長</v>
      </c>
      <c r="V58" s="622"/>
      <c r="W58" s="624"/>
    </row>
    <row r="59" spans="1:23" ht="15.95" customHeight="1" x14ac:dyDescent="0.15">
      <c r="A59" s="277"/>
      <c r="B59" s="278"/>
      <c r="C59" s="278"/>
      <c r="D59" s="277"/>
      <c r="E59" s="278"/>
      <c r="F59" s="278"/>
      <c r="G59" s="278"/>
      <c r="H59" s="278"/>
      <c r="I59" s="278"/>
      <c r="J59" s="278"/>
      <c r="K59" s="278"/>
      <c r="L59" s="289"/>
      <c r="M59" s="536" t="str">
        <f>IF(入力シート!Y187="","","□"&amp;入力シート!Y187)</f>
        <v>□洪水警報</v>
      </c>
      <c r="N59" s="536"/>
      <c r="O59" s="536"/>
      <c r="P59" s="537"/>
      <c r="Q59" s="550" t="str">
        <f>IF(入力シート!Z187="","","□"&amp;入力シート!Z187)</f>
        <v>□土嚢の設置(20分)</v>
      </c>
      <c r="R59" s="551"/>
      <c r="S59" s="551"/>
      <c r="T59" s="552"/>
      <c r="U59" s="550" t="str">
        <f>IF(入力シート!AA187="","","□"&amp;入力シート!AA187)</f>
        <v>□各班任</v>
      </c>
      <c r="V59" s="551"/>
      <c r="W59" s="620"/>
    </row>
    <row r="60" spans="1:23" ht="15.95" customHeight="1" x14ac:dyDescent="0.15">
      <c r="A60" s="287"/>
      <c r="B60" s="288"/>
      <c r="C60" s="278"/>
      <c r="D60" s="277"/>
      <c r="E60" s="278"/>
      <c r="F60" s="278"/>
      <c r="G60" s="278"/>
      <c r="H60" s="278"/>
      <c r="I60" s="278"/>
      <c r="J60" s="278"/>
      <c r="K60" s="278"/>
      <c r="L60" s="289" t="s">
        <v>226</v>
      </c>
      <c r="M60" s="536" t="str">
        <f>IF(入力シート!Y188="","","□"&amp;入力シート!Y188)</f>
        <v>□土砂災害危険度情報「警戒」</v>
      </c>
      <c r="N60" s="536"/>
      <c r="O60" s="536"/>
      <c r="P60" s="537"/>
      <c r="Q60" s="550" t="str">
        <f>IF(入力シート!Z188="","","□"&amp;入力シート!Z188)</f>
        <v>□止水板の設置(30分)</v>
      </c>
      <c r="R60" s="551"/>
      <c r="S60" s="551"/>
      <c r="T60" s="552"/>
      <c r="U60" s="550" t="str">
        <f>IF(入力シート!AA188="","","□"&amp;入力シート!AA188)</f>
        <v>□主任</v>
      </c>
      <c r="V60" s="551"/>
      <c r="W60" s="620"/>
    </row>
    <row r="61" spans="1:23" ht="15.95" customHeight="1" x14ac:dyDescent="0.15">
      <c r="A61" s="287"/>
      <c r="B61" s="288"/>
      <c r="C61" s="278"/>
      <c r="D61" s="277"/>
      <c r="E61" s="278"/>
      <c r="F61" s="278"/>
      <c r="G61" s="278"/>
      <c r="H61" s="278"/>
      <c r="I61" s="278"/>
      <c r="J61" s="278"/>
      <c r="K61" s="278"/>
      <c r="L61" s="289" t="s">
        <v>239</v>
      </c>
      <c r="M61" s="536" t="str">
        <f>IF(入力シート!Y189="","","□"&amp;入力シート!Y189)</f>
        <v/>
      </c>
      <c r="N61" s="536"/>
      <c r="O61" s="536"/>
      <c r="P61" s="537"/>
      <c r="Q61" s="550" t="str">
        <f>IF(入力シート!Z189="","","□"&amp;入力シート!Z189)</f>
        <v>□重要備品、設備の退避(3分)</v>
      </c>
      <c r="R61" s="551"/>
      <c r="S61" s="551"/>
      <c r="T61" s="552"/>
      <c r="U61" s="550" t="str">
        <f>IF(入力シート!AA189="","","□"&amp;入力シート!AA189)</f>
        <v/>
      </c>
      <c r="V61" s="551"/>
      <c r="W61" s="620"/>
    </row>
    <row r="62" spans="1:23" ht="15.95" customHeight="1" x14ac:dyDescent="0.15">
      <c r="A62" s="287"/>
      <c r="B62" s="288"/>
      <c r="C62" s="288"/>
      <c r="D62" s="277"/>
      <c r="E62" s="278"/>
      <c r="F62" s="278"/>
      <c r="G62" s="278"/>
      <c r="H62" s="278"/>
      <c r="I62" s="278"/>
      <c r="J62" s="278"/>
      <c r="K62" s="278"/>
      <c r="L62" s="289" t="s">
        <v>227</v>
      </c>
      <c r="M62" s="536" t="str">
        <f>IF(入力シート!Y190="","","□"&amp;入力シート!Y190)</f>
        <v/>
      </c>
      <c r="N62" s="536"/>
      <c r="O62" s="536"/>
      <c r="P62" s="537"/>
      <c r="Q62" s="550" t="str">
        <f>IF(入力シート!Z190="","","□"&amp;入力シート!Z190)</f>
        <v>□利用者家族(保護者)への事前連絡(3分)</v>
      </c>
      <c r="R62" s="551"/>
      <c r="S62" s="551"/>
      <c r="T62" s="552"/>
      <c r="U62" s="550" t="str">
        <f>IF(入力シート!AA190="","","□"&amp;入力シート!AA190)</f>
        <v/>
      </c>
      <c r="V62" s="551"/>
      <c r="W62" s="620"/>
    </row>
    <row r="63" spans="1:23" ht="15.95" customHeight="1" x14ac:dyDescent="0.15">
      <c r="A63" s="287"/>
      <c r="B63" s="288"/>
      <c r="C63" s="288"/>
      <c r="D63" s="277"/>
      <c r="E63" s="278"/>
      <c r="F63" s="278"/>
      <c r="G63" s="278"/>
      <c r="H63" s="278"/>
      <c r="I63" s="278"/>
      <c r="J63" s="278"/>
      <c r="K63" s="278"/>
      <c r="L63" s="289" t="s">
        <v>228</v>
      </c>
      <c r="M63" s="536" t="str">
        <f>IF(入力シート!Y191="","","□"&amp;入力シート!Y191)</f>
        <v/>
      </c>
      <c r="N63" s="536"/>
      <c r="O63" s="536"/>
      <c r="P63" s="537"/>
      <c r="Q63" s="550" t="str">
        <f>IF(入力シート!Z191="","","□"&amp;入力シート!Z191)</f>
        <v>□利用者家族(保護者)への引渡し(3分)</v>
      </c>
      <c r="R63" s="551"/>
      <c r="S63" s="551"/>
      <c r="T63" s="552"/>
      <c r="U63" s="550" t="str">
        <f>IF(入力シート!AA191="","","□"&amp;入力シート!AA191)</f>
        <v/>
      </c>
      <c r="V63" s="551"/>
      <c r="W63" s="620"/>
    </row>
    <row r="64" spans="1:23" ht="15.95" customHeight="1" x14ac:dyDescent="0.15">
      <c r="A64" s="287"/>
      <c r="B64" s="288"/>
      <c r="C64" s="288"/>
      <c r="D64" s="277"/>
      <c r="E64" s="278"/>
      <c r="F64" s="278"/>
      <c r="G64" s="278"/>
      <c r="H64" s="278"/>
      <c r="I64" s="278"/>
      <c r="J64" s="278"/>
      <c r="K64" s="278"/>
      <c r="L64" s="289"/>
      <c r="M64" s="536" t="str">
        <f>IF(入力シート!Y192="","","□"&amp;入力シート!Y192)</f>
        <v/>
      </c>
      <c r="N64" s="536"/>
      <c r="O64" s="536"/>
      <c r="P64" s="537"/>
      <c r="Q64" s="550" t="str">
        <f>IF(入力シート!Z192="","","□"&amp;入力シート!Z192)</f>
        <v>□持出し品の準備(3分)</v>
      </c>
      <c r="R64" s="551"/>
      <c r="S64" s="551"/>
      <c r="T64" s="552"/>
      <c r="U64" s="550" t="str">
        <f>IF(入力シート!AA192="","","□"&amp;入力シート!AA192)</f>
        <v/>
      </c>
      <c r="V64" s="551"/>
      <c r="W64" s="620"/>
    </row>
    <row r="65" spans="1:23" ht="15.95" customHeight="1" x14ac:dyDescent="0.15">
      <c r="A65" s="287"/>
      <c r="B65" s="288"/>
      <c r="C65" s="288"/>
      <c r="D65" s="277"/>
      <c r="E65" s="278"/>
      <c r="F65" s="278"/>
      <c r="G65" s="278"/>
      <c r="H65" s="278"/>
      <c r="I65" s="278"/>
      <c r="J65" s="278"/>
      <c r="K65" s="278"/>
      <c r="L65" s="289"/>
      <c r="M65" s="536" t="str">
        <f>IF(入力シート!Y193="","","□"&amp;入力シート!Y193)</f>
        <v/>
      </c>
      <c r="N65" s="536"/>
      <c r="O65" s="536"/>
      <c r="P65" s="537"/>
      <c r="Q65" s="550" t="str">
        <f>IF(入力シート!Z193="","","□"&amp;入力シート!Z193)</f>
        <v>□外来診療休止の判断(3分)</v>
      </c>
      <c r="R65" s="551"/>
      <c r="S65" s="551"/>
      <c r="T65" s="552"/>
      <c r="U65" s="550" t="str">
        <f>IF(入力シート!AA193="","","□"&amp;入力シート!AA193)</f>
        <v/>
      </c>
      <c r="V65" s="551"/>
      <c r="W65" s="620"/>
    </row>
    <row r="66" spans="1:23" ht="15.95" customHeight="1" x14ac:dyDescent="0.15">
      <c r="A66" s="287"/>
      <c r="B66" s="288"/>
      <c r="C66" s="288"/>
      <c r="D66" s="277"/>
      <c r="E66" s="278"/>
      <c r="F66" s="278"/>
      <c r="G66" s="278"/>
      <c r="H66" s="278"/>
      <c r="I66" s="278"/>
      <c r="J66" s="278"/>
      <c r="K66" s="278"/>
      <c r="L66" s="289"/>
      <c r="M66" s="536" t="str">
        <f>IF(入力シート!Y194="","","□"&amp;入力シート!Y194)</f>
        <v/>
      </c>
      <c r="N66" s="536"/>
      <c r="O66" s="536"/>
      <c r="P66" s="537"/>
      <c r="Q66" s="550" t="str">
        <f>IF(入力シート!Z194="","","□"&amp;入力シート!Z194)</f>
        <v>□持出し品を車両への積込(3分)</v>
      </c>
      <c r="R66" s="551"/>
      <c r="S66" s="551"/>
      <c r="T66" s="552"/>
      <c r="U66" s="550" t="str">
        <f>IF(入力シート!AA194="","","□"&amp;入力シート!AA194)</f>
        <v/>
      </c>
      <c r="V66" s="551"/>
      <c r="W66" s="620"/>
    </row>
    <row r="67" spans="1:23" ht="15.95" customHeight="1" x14ac:dyDescent="0.15">
      <c r="A67" s="244"/>
      <c r="B67" s="245"/>
      <c r="C67" s="245"/>
      <c r="D67" s="244"/>
      <c r="E67" s="245"/>
      <c r="F67" s="245"/>
      <c r="G67" s="245"/>
      <c r="H67" s="245"/>
      <c r="I67" s="245"/>
      <c r="J67" s="245"/>
      <c r="K67" s="245"/>
      <c r="L67" s="291" t="s">
        <v>228</v>
      </c>
      <c r="M67" s="612" t="str">
        <f>IF(入力シート!Y195="","","□"&amp;入力シート!Y195)</f>
        <v/>
      </c>
      <c r="N67" s="612"/>
      <c r="O67" s="612"/>
      <c r="P67" s="613"/>
      <c r="Q67" s="614" t="str">
        <f>IF(入力シート!Z195="","","□"&amp;入力シート!Z195)</f>
        <v>□避難経路の確認(5分)</v>
      </c>
      <c r="R67" s="615"/>
      <c r="S67" s="615"/>
      <c r="T67" s="616"/>
      <c r="U67" s="614" t="str">
        <f>IF(入力シート!AA195="","","□"&amp;入力シート!AA195)</f>
        <v/>
      </c>
      <c r="V67" s="615"/>
      <c r="W67" s="625"/>
    </row>
    <row r="68" spans="1:23" ht="15.95" customHeight="1" x14ac:dyDescent="0.15">
      <c r="A68" s="277"/>
      <c r="B68" s="278"/>
      <c r="C68" s="278"/>
      <c r="D68" s="277"/>
      <c r="E68" s="278"/>
      <c r="F68" s="278"/>
      <c r="G68" s="278"/>
      <c r="H68" s="278"/>
      <c r="I68" s="278"/>
      <c r="J68" s="278"/>
      <c r="K68" s="278"/>
      <c r="L68" s="289" t="s">
        <v>226</v>
      </c>
      <c r="M68" s="536" t="str">
        <f>IF(入力シート!Y201="","","□"&amp;入力シート!Y201)</f>
        <v>□高齢者等避難（警戒レベル３）</v>
      </c>
      <c r="N68" s="536"/>
      <c r="O68" s="536"/>
      <c r="P68" s="537"/>
      <c r="Q68" s="550" t="str">
        <f>IF(入力シート!Z201="","","□"&amp;入力シート!Z201)</f>
        <v>□避難開始の判断(20分)</v>
      </c>
      <c r="R68" s="551"/>
      <c r="S68" s="551"/>
      <c r="T68" s="552"/>
      <c r="U68" s="550" t="str">
        <f>IF(入力シート!AA201="","","□"&amp;入力シート!AA201)</f>
        <v>□院長、施設長</v>
      </c>
      <c r="V68" s="551"/>
      <c r="W68" s="620"/>
    </row>
    <row r="69" spans="1:23" ht="15.95" customHeight="1" x14ac:dyDescent="0.15">
      <c r="A69" s="287" t="s">
        <v>271</v>
      </c>
      <c r="B69" s="288">
        <f>入力シート!C$61</f>
        <v>0</v>
      </c>
      <c r="C69" s="278"/>
      <c r="D69" s="277"/>
      <c r="E69" s="278"/>
      <c r="F69" s="278"/>
      <c r="G69" s="278"/>
      <c r="H69" s="278"/>
      <c r="I69" s="278"/>
      <c r="J69" s="278"/>
      <c r="K69" s="278"/>
      <c r="L69" s="289" t="s">
        <v>239</v>
      </c>
      <c r="M69" s="536" t="str">
        <f>IF(入力シート!Y202="","","□"&amp;入力シート!Y202)</f>
        <v>□避難判断水位（火の神2.6ｍ）</v>
      </c>
      <c r="N69" s="536"/>
      <c r="O69" s="536"/>
      <c r="P69" s="537"/>
      <c r="Q69" s="550" t="str">
        <f>IF(入力シート!Z202="","","□"&amp;入力シート!Z202)</f>
        <v>□避難所への移動開始(15分)</v>
      </c>
      <c r="R69" s="551"/>
      <c r="S69" s="551"/>
      <c r="T69" s="552"/>
      <c r="U69" s="550" t="str">
        <f>IF(入力シート!AA202="","","□"&amp;入力シート!AA202)</f>
        <v>□避難誘導員</v>
      </c>
      <c r="V69" s="551"/>
      <c r="W69" s="620"/>
    </row>
    <row r="70" spans="1:23" ht="15.95" customHeight="1" x14ac:dyDescent="0.15">
      <c r="A70" s="287" t="s">
        <v>272</v>
      </c>
      <c r="B70" s="288">
        <f>入力シート!C$63</f>
        <v>0</v>
      </c>
      <c r="C70" s="288"/>
      <c r="D70" s="277"/>
      <c r="E70" s="278"/>
      <c r="F70" s="278"/>
      <c r="G70" s="278"/>
      <c r="H70" s="278"/>
      <c r="I70" s="278"/>
      <c r="J70" s="278"/>
      <c r="K70" s="278"/>
      <c r="L70" s="289" t="s">
        <v>227</v>
      </c>
      <c r="M70" s="536" t="str">
        <f>IF(入力シート!Y203="","","□"&amp;入力シート!Y203)</f>
        <v/>
      </c>
      <c r="N70" s="536"/>
      <c r="O70" s="536"/>
      <c r="P70" s="537"/>
      <c r="Q70" s="550" t="str">
        <f>IF(入力シート!Z203="","","□"&amp;入力シート!Z203)</f>
        <v>□利用者家族(保護者)への避難開始連絡(15分)</v>
      </c>
      <c r="R70" s="551"/>
      <c r="S70" s="551"/>
      <c r="T70" s="552"/>
      <c r="U70" s="550" t="str">
        <f>IF(入力シート!AA203="","","□"&amp;入力シート!AA203)</f>
        <v/>
      </c>
      <c r="V70" s="551"/>
      <c r="W70" s="620"/>
    </row>
    <row r="71" spans="1:23" ht="15.95" customHeight="1" x14ac:dyDescent="0.15">
      <c r="A71" s="287" t="s">
        <v>271</v>
      </c>
      <c r="B71" s="288">
        <f>入力シート!C$67</f>
        <v>0</v>
      </c>
      <c r="C71" s="288"/>
      <c r="D71" s="277"/>
      <c r="E71" s="278"/>
      <c r="F71" s="278"/>
      <c r="G71" s="278"/>
      <c r="H71" s="278"/>
      <c r="I71" s="278"/>
      <c r="J71" s="278"/>
      <c r="K71" s="278"/>
      <c r="L71" s="289" t="s">
        <v>228</v>
      </c>
      <c r="M71" s="536" t="str">
        <f>IF(入力シート!Y204="","","□"&amp;入力シート!Y204)</f>
        <v/>
      </c>
      <c r="N71" s="536"/>
      <c r="O71" s="536"/>
      <c r="P71" s="537"/>
      <c r="Q71" s="550" t="str">
        <f>IF(入力シート!Z204="","","□"&amp;入力シート!Z204)</f>
        <v/>
      </c>
      <c r="R71" s="551"/>
      <c r="S71" s="551"/>
      <c r="T71" s="552"/>
      <c r="U71" s="550" t="str">
        <f>IF(入力シート!AA204="","","□"&amp;入力シート!AA204)</f>
        <v/>
      </c>
      <c r="V71" s="551"/>
      <c r="W71" s="620"/>
    </row>
    <row r="72" spans="1:23" ht="15.95" customHeight="1" x14ac:dyDescent="0.15">
      <c r="A72" s="287" t="s">
        <v>272</v>
      </c>
      <c r="B72" s="288">
        <f>入力シート!C$69</f>
        <v>0</v>
      </c>
      <c r="C72" s="288"/>
      <c r="D72" s="277"/>
      <c r="E72" s="278"/>
      <c r="F72" s="278"/>
      <c r="G72" s="278"/>
      <c r="H72" s="278"/>
      <c r="I72" s="278"/>
      <c r="J72" s="278"/>
      <c r="K72" s="278"/>
      <c r="L72" s="289"/>
      <c r="M72" s="536" t="str">
        <f>IF(入力シート!Y205="","","□"&amp;入力シート!Y205)</f>
        <v/>
      </c>
      <c r="N72" s="536"/>
      <c r="O72" s="536"/>
      <c r="P72" s="537"/>
      <c r="Q72" s="550" t="str">
        <f>IF(入力シート!Z205="","","□"&amp;入力シート!Z205)</f>
        <v/>
      </c>
      <c r="R72" s="551"/>
      <c r="S72" s="551"/>
      <c r="T72" s="552"/>
      <c r="U72" s="550" t="str">
        <f>IF(入力シート!AA205="","","□"&amp;入力シート!AA205)</f>
        <v/>
      </c>
      <c r="V72" s="551"/>
      <c r="W72" s="620"/>
    </row>
    <row r="73" spans="1:23" ht="15.95" customHeight="1" x14ac:dyDescent="0.15">
      <c r="A73" s="288"/>
      <c r="B73" s="288"/>
      <c r="C73" s="288"/>
      <c r="D73" s="277"/>
      <c r="E73" s="278"/>
      <c r="F73" s="278"/>
      <c r="G73" s="278"/>
      <c r="H73" s="278"/>
      <c r="I73" s="278"/>
      <c r="J73" s="278"/>
      <c r="K73" s="278"/>
      <c r="L73" s="289"/>
      <c r="M73" s="536" t="str">
        <f>IF(入力シート!Y206="","","□"&amp;入力シート!Y206)</f>
        <v/>
      </c>
      <c r="N73" s="536"/>
      <c r="O73" s="536"/>
      <c r="P73" s="537"/>
      <c r="Q73" s="550" t="str">
        <f>IF(入力シート!Z206="","","□"&amp;入力シート!Z206)</f>
        <v/>
      </c>
      <c r="R73" s="551"/>
      <c r="S73" s="551"/>
      <c r="T73" s="552"/>
      <c r="U73" s="550" t="str">
        <f>IF(入力シート!AA206="","","□"&amp;入力シート!AA206)</f>
        <v/>
      </c>
      <c r="V73" s="551"/>
      <c r="W73" s="620"/>
    </row>
    <row r="74" spans="1:23" ht="15.95" customHeight="1" x14ac:dyDescent="0.15">
      <c r="A74" s="534"/>
      <c r="B74" s="534"/>
      <c r="C74" s="535"/>
      <c r="D74" s="277"/>
      <c r="E74" s="278"/>
      <c r="F74" s="278"/>
      <c r="G74" s="278"/>
      <c r="H74" s="278"/>
      <c r="I74" s="278"/>
      <c r="J74" s="278"/>
      <c r="K74" s="278"/>
      <c r="L74" s="289"/>
      <c r="M74" s="536" t="str">
        <f>IF(入力シート!Y207="","","□"&amp;入力シート!Y207)</f>
        <v/>
      </c>
      <c r="N74" s="536"/>
      <c r="O74" s="536"/>
      <c r="P74" s="537"/>
      <c r="Q74" s="550" t="str">
        <f>IF(入力シート!Z207="","","□"&amp;入力シート!Z207)</f>
        <v/>
      </c>
      <c r="R74" s="551"/>
      <c r="S74" s="551"/>
      <c r="T74" s="552"/>
      <c r="U74" s="550" t="str">
        <f>IF(入力シート!AA207="","","□"&amp;入力シート!AA207)</f>
        <v/>
      </c>
      <c r="V74" s="551"/>
      <c r="W74" s="620"/>
    </row>
    <row r="75" spans="1:23" ht="15.95" customHeight="1" x14ac:dyDescent="0.15">
      <c r="A75" s="241"/>
      <c r="B75" s="242"/>
      <c r="C75" s="242"/>
      <c r="D75" s="241"/>
      <c r="E75" s="242"/>
      <c r="F75" s="242"/>
      <c r="G75" s="242"/>
      <c r="H75" s="242"/>
      <c r="I75" s="242"/>
      <c r="J75" s="242"/>
      <c r="K75" s="242"/>
      <c r="L75" s="290"/>
      <c r="M75" s="589" t="str">
        <f>IF(入力シート!Y212="","","□"&amp;入力シート!Y212)</f>
        <v>□避難指示（警戒レベル４）</v>
      </c>
      <c r="N75" s="589"/>
      <c r="O75" s="589"/>
      <c r="P75" s="590"/>
      <c r="Q75" s="621" t="str">
        <f>IF(入力シート!Z212="","","□"&amp;入力シート!Z212)</f>
        <v>□利用者避難完了の確認(5分)</v>
      </c>
      <c r="R75" s="622"/>
      <c r="S75" s="622"/>
      <c r="T75" s="623"/>
      <c r="U75" s="621" t="str">
        <f>IF(入力シート!AA212="","","□"&amp;入力シート!AA212)</f>
        <v>□避難誘導員</v>
      </c>
      <c r="V75" s="622"/>
      <c r="W75" s="624"/>
    </row>
    <row r="76" spans="1:23" ht="15.95" customHeight="1" x14ac:dyDescent="0.15">
      <c r="A76" s="277"/>
      <c r="B76" s="278"/>
      <c r="C76" s="278"/>
      <c r="D76" s="277"/>
      <c r="E76" s="278"/>
      <c r="F76" s="278"/>
      <c r="G76" s="278"/>
      <c r="H76" s="278"/>
      <c r="I76" s="278"/>
      <c r="J76" s="278"/>
      <c r="K76" s="278"/>
      <c r="L76" s="289"/>
      <c r="M76" s="536" t="str">
        <f>IF(入力シート!Y213="","","□"&amp;入力シート!Y213)</f>
        <v>□氾濫危険水位（火の神3.3ｍ）</v>
      </c>
      <c r="N76" s="536"/>
      <c r="O76" s="536"/>
      <c r="P76" s="537"/>
      <c r="Q76" s="550" t="str">
        <f>IF(入力シート!Z213="","","□"&amp;入力シート!Z213)</f>
        <v>□従業員の安否確認(5分)</v>
      </c>
      <c r="R76" s="551"/>
      <c r="S76" s="551"/>
      <c r="T76" s="552"/>
      <c r="U76" s="550" t="str">
        <f>IF(入力シート!AA213="","","□"&amp;入力シート!AA213)</f>
        <v/>
      </c>
      <c r="V76" s="551"/>
      <c r="W76" s="620"/>
    </row>
    <row r="77" spans="1:23" ht="15.95" customHeight="1" x14ac:dyDescent="0.15">
      <c r="A77" s="287" t="s">
        <v>271</v>
      </c>
      <c r="B77" s="288">
        <f>入力シート!C$61</f>
        <v>0</v>
      </c>
      <c r="C77" s="288"/>
      <c r="D77" s="277"/>
      <c r="E77" s="278"/>
      <c r="F77" s="278"/>
      <c r="G77" s="278"/>
      <c r="H77" s="278"/>
      <c r="I77" s="278"/>
      <c r="J77" s="278"/>
      <c r="K77" s="278"/>
      <c r="L77" s="289"/>
      <c r="M77" s="536" t="str">
        <f>IF(入力シート!Y214="","","□"&amp;入力シート!Y214)</f>
        <v>□土砂災害警戒情報</v>
      </c>
      <c r="N77" s="536"/>
      <c r="O77" s="536"/>
      <c r="P77" s="537"/>
      <c r="Q77" s="550" t="str">
        <f>IF(入力シート!Z214="","","□"&amp;入力シート!Z214)</f>
        <v>□利用者家族(保護者)への避難先連絡(15分)</v>
      </c>
      <c r="R77" s="551"/>
      <c r="S77" s="551"/>
      <c r="T77" s="552"/>
      <c r="U77" s="550" t="str">
        <f>IF(入力シート!AA214="","","□"&amp;入力シート!AA214)</f>
        <v/>
      </c>
      <c r="V77" s="551"/>
      <c r="W77" s="620"/>
    </row>
    <row r="78" spans="1:23" ht="15.95" customHeight="1" x14ac:dyDescent="0.15">
      <c r="A78" s="287" t="s">
        <v>272</v>
      </c>
      <c r="B78" s="288">
        <f>入力シート!C$63</f>
        <v>0</v>
      </c>
      <c r="C78" s="288"/>
      <c r="D78" s="277"/>
      <c r="E78" s="278"/>
      <c r="F78" s="278"/>
      <c r="G78" s="278"/>
      <c r="H78" s="278"/>
      <c r="I78" s="278"/>
      <c r="J78" s="278"/>
      <c r="K78" s="278"/>
      <c r="L78" s="289"/>
      <c r="M78" s="536" t="str">
        <f>IF(入力シート!Y215="","","□"&amp;入力シート!Y215)</f>
        <v>□土砂災害危険度情報「非常に危険」「極めて危険」</v>
      </c>
      <c r="N78" s="536"/>
      <c r="O78" s="536"/>
      <c r="P78" s="537"/>
      <c r="Q78" s="550" t="str">
        <f>IF(入力シート!Z215="","","□"&amp;入力シート!Z215)</f>
        <v>□急病人の緊急搬送要請(5分)</v>
      </c>
      <c r="R78" s="551"/>
      <c r="S78" s="551"/>
      <c r="T78" s="552"/>
      <c r="U78" s="550" t="str">
        <f>IF(入力シート!AA215="","","□"&amp;入力シート!AA215)</f>
        <v/>
      </c>
      <c r="V78" s="551"/>
      <c r="W78" s="620"/>
    </row>
    <row r="79" spans="1:23" ht="15.95" customHeight="1" x14ac:dyDescent="0.15">
      <c r="A79" s="287" t="s">
        <v>271</v>
      </c>
      <c r="B79" s="288">
        <f>入力シート!C$67</f>
        <v>0</v>
      </c>
      <c r="C79" s="288"/>
      <c r="D79" s="277"/>
      <c r="E79" s="278"/>
      <c r="F79" s="278"/>
      <c r="G79" s="278"/>
      <c r="H79" s="278"/>
      <c r="I79" s="278"/>
      <c r="J79" s="278"/>
      <c r="K79" s="278"/>
      <c r="L79" s="289" t="s">
        <v>225</v>
      </c>
      <c r="M79" s="536" t="str">
        <f>IF(入力シート!Y216="","","□"&amp;入力シート!Y216)</f>
        <v/>
      </c>
      <c r="N79" s="536"/>
      <c r="O79" s="536"/>
      <c r="P79" s="537"/>
      <c r="Q79" s="550" t="str">
        <f>IF(入力シート!Z216="","","□"&amp;入力シート!Z216)</f>
        <v/>
      </c>
      <c r="R79" s="551"/>
      <c r="S79" s="551"/>
      <c r="T79" s="552"/>
      <c r="U79" s="550" t="str">
        <f>IF(入力シート!AA216="","","□"&amp;入力シート!AA216)</f>
        <v/>
      </c>
      <c r="V79" s="551"/>
      <c r="W79" s="620"/>
    </row>
    <row r="80" spans="1:23" ht="15.95" customHeight="1" x14ac:dyDescent="0.15">
      <c r="A80" s="287" t="s">
        <v>272</v>
      </c>
      <c r="B80" s="288">
        <f>入力シート!C$69</f>
        <v>0</v>
      </c>
      <c r="C80" s="288"/>
      <c r="D80" s="277"/>
      <c r="E80" s="278"/>
      <c r="F80" s="278"/>
      <c r="G80" s="278"/>
      <c r="H80" s="278"/>
      <c r="I80" s="278"/>
      <c r="J80" s="278"/>
      <c r="K80" s="278"/>
      <c r="L80" s="289"/>
      <c r="M80" s="536" t="str">
        <f>IF(入力シート!Y217="","","□"&amp;入力シート!Y217)</f>
        <v/>
      </c>
      <c r="N80" s="536"/>
      <c r="O80" s="536"/>
      <c r="P80" s="537"/>
      <c r="Q80" s="550" t="str">
        <f>IF(入力シート!Z217="","","□"&amp;入力シート!Z217)</f>
        <v/>
      </c>
      <c r="R80" s="551"/>
      <c r="S80" s="551"/>
      <c r="T80" s="552"/>
      <c r="U80" s="550" t="str">
        <f>IF(入力シート!AA217="","","□"&amp;入力シート!AA217)</f>
        <v/>
      </c>
      <c r="V80" s="551"/>
      <c r="W80" s="620"/>
    </row>
    <row r="81" spans="1:23" ht="15.95" customHeight="1" x14ac:dyDescent="0.15">
      <c r="C81" s="288"/>
      <c r="D81" s="277"/>
      <c r="E81" s="278"/>
      <c r="F81" s="278"/>
      <c r="G81" s="278"/>
      <c r="H81" s="278"/>
      <c r="I81" s="278"/>
      <c r="J81" s="278"/>
      <c r="K81" s="278"/>
      <c r="L81" s="289"/>
      <c r="M81" s="612" t="str">
        <f>IF(入力シート!Y218="","","□"&amp;入力シート!Y218)</f>
        <v/>
      </c>
      <c r="N81" s="612"/>
      <c r="O81" s="612"/>
      <c r="P81" s="613"/>
      <c r="Q81" s="614" t="str">
        <f>IF(入力シート!Z218="","","□"&amp;入力シート!Z218)</f>
        <v/>
      </c>
      <c r="R81" s="615"/>
      <c r="S81" s="615"/>
      <c r="T81" s="616"/>
      <c r="U81" s="614" t="str">
        <f>IF(入力シート!AA218="","","□"&amp;入力シート!AA218)</f>
        <v/>
      </c>
      <c r="V81" s="615"/>
      <c r="W81" s="625"/>
    </row>
    <row r="82" spans="1:23" ht="15.95" customHeight="1" x14ac:dyDescent="0.15">
      <c r="A82" s="241"/>
      <c r="B82" s="242"/>
      <c r="C82" s="243"/>
      <c r="D82" s="242"/>
      <c r="E82" s="242"/>
      <c r="F82" s="242"/>
      <c r="G82" s="242"/>
      <c r="H82" s="242"/>
      <c r="I82" s="242"/>
      <c r="J82" s="242"/>
      <c r="K82" s="242"/>
      <c r="L82" s="290" t="s">
        <v>226</v>
      </c>
      <c r="M82" s="589" t="str">
        <f>IF(入力シート!Y223="","","□"&amp;入力シート!Y223)</f>
        <v>□特別警報（警戒レベル５）</v>
      </c>
      <c r="N82" s="589"/>
      <c r="O82" s="589"/>
      <c r="P82" s="590"/>
      <c r="Q82" s="621" t="str">
        <f>IF(入力シート!Z223="","","□"&amp;入力シート!Z223)</f>
        <v>□利用者の安全確保・体調管理(5分)</v>
      </c>
      <c r="R82" s="622"/>
      <c r="S82" s="622"/>
      <c r="T82" s="623"/>
      <c r="U82" s="621" t="str">
        <f>IF(入力シート!AA223="","","□"&amp;入力シート!AA223)</f>
        <v>□全職員</v>
      </c>
      <c r="V82" s="622"/>
      <c r="W82" s="624"/>
    </row>
    <row r="83" spans="1:23" ht="15.95" customHeight="1" x14ac:dyDescent="0.15">
      <c r="A83" s="277"/>
      <c r="B83" s="278"/>
      <c r="C83" s="283"/>
      <c r="D83" s="278"/>
      <c r="E83" s="278"/>
      <c r="F83" s="278"/>
      <c r="G83" s="278"/>
      <c r="H83" s="278"/>
      <c r="I83" s="278"/>
      <c r="J83" s="278"/>
      <c r="K83" s="278"/>
      <c r="L83" s="289" t="s">
        <v>239</v>
      </c>
      <c r="M83" s="536" t="str">
        <f>IF(入力シート!Y224="","","□"&amp;入力シート!Y224)</f>
        <v>□記録的短時間大雨情報</v>
      </c>
      <c r="N83" s="536"/>
      <c r="O83" s="536"/>
      <c r="P83" s="537"/>
      <c r="Q83" s="550" t="str">
        <f>IF(入力シート!Z224="","","□"&amp;入力シート!Z224)</f>
        <v/>
      </c>
      <c r="R83" s="551"/>
      <c r="S83" s="551"/>
      <c r="T83" s="552"/>
      <c r="U83" s="550" t="str">
        <f>IF(入力シート!AA224="","","□"&amp;入力シート!AA224)</f>
        <v/>
      </c>
      <c r="V83" s="551"/>
      <c r="W83" s="620"/>
    </row>
    <row r="84" spans="1:23" ht="15.95" customHeight="1" x14ac:dyDescent="0.15">
      <c r="A84" s="277"/>
      <c r="B84" s="278"/>
      <c r="C84" s="283"/>
      <c r="D84" s="278"/>
      <c r="E84" s="278"/>
      <c r="F84" s="278"/>
      <c r="G84" s="278"/>
      <c r="H84" s="278"/>
      <c r="I84" s="278"/>
      <c r="J84" s="278"/>
      <c r="K84" s="278"/>
      <c r="L84" s="289" t="s">
        <v>227</v>
      </c>
      <c r="M84" s="536" t="str">
        <f>IF(入力シート!Y226="","","□"&amp;入力シート!Y226)</f>
        <v/>
      </c>
      <c r="N84" s="536"/>
      <c r="O84" s="536"/>
      <c r="P84" s="537"/>
      <c r="Q84" s="550" t="str">
        <f>IF(入力シート!Z225="","","□"&amp;入力シート!Z225)</f>
        <v/>
      </c>
      <c r="R84" s="551"/>
      <c r="S84" s="551"/>
      <c r="T84" s="552"/>
      <c r="U84" s="550" t="str">
        <f>IF(入力シート!AA226="","","□"&amp;入力シート!AA226)</f>
        <v/>
      </c>
      <c r="V84" s="551"/>
      <c r="W84" s="620"/>
    </row>
    <row r="85" spans="1:23" ht="15.95" customHeight="1" x14ac:dyDescent="0.15">
      <c r="A85" s="277"/>
      <c r="B85" s="278"/>
      <c r="C85" s="283"/>
      <c r="D85" s="278"/>
      <c r="E85" s="278"/>
      <c r="F85" s="278"/>
      <c r="G85" s="278"/>
      <c r="H85" s="278"/>
      <c r="I85" s="278"/>
      <c r="J85" s="278"/>
      <c r="K85" s="278"/>
      <c r="L85" s="289" t="s">
        <v>228</v>
      </c>
      <c r="M85" s="536" t="str">
        <f>IF(入力シート!Y227="","","□"&amp;入力シート!Y227)</f>
        <v/>
      </c>
      <c r="N85" s="536"/>
      <c r="O85" s="536"/>
      <c r="P85" s="537"/>
      <c r="Q85" s="550" t="str">
        <f>IF(入力シート!Z226="","","□"&amp;入力シート!Z226)</f>
        <v/>
      </c>
      <c r="R85" s="551"/>
      <c r="S85" s="551"/>
      <c r="T85" s="552"/>
      <c r="U85" s="550" t="str">
        <f>IF(入力シート!AA227="","","□"&amp;入力シート!AA227)</f>
        <v/>
      </c>
      <c r="V85" s="551"/>
      <c r="W85" s="620"/>
    </row>
    <row r="86" spans="1:23" ht="15.95" customHeight="1" x14ac:dyDescent="0.15">
      <c r="A86" s="279"/>
      <c r="B86" s="280"/>
      <c r="C86" s="284"/>
      <c r="D86" s="313"/>
      <c r="E86" s="314"/>
      <c r="F86" s="280"/>
      <c r="G86" s="280"/>
      <c r="H86" s="280"/>
      <c r="I86" s="280"/>
      <c r="J86" s="280"/>
      <c r="K86" s="280"/>
      <c r="L86" s="279"/>
      <c r="M86" s="536" t="str">
        <f>IF(入力シート!Y228="","","□"&amp;入力シート!Y228)</f>
        <v/>
      </c>
      <c r="N86" s="536"/>
      <c r="O86" s="536"/>
      <c r="P86" s="537"/>
      <c r="Q86" s="550" t="str">
        <f>IF(入力シート!Z227="","","□"&amp;入力シート!Z227)</f>
        <v/>
      </c>
      <c r="R86" s="551"/>
      <c r="S86" s="551"/>
      <c r="T86" s="552"/>
      <c r="U86" s="550" t="str">
        <f>IF(入力シート!AA228="","","□"&amp;入力シート!AA228)</f>
        <v/>
      </c>
      <c r="V86" s="551"/>
      <c r="W86" s="620"/>
    </row>
    <row r="87" spans="1:23" ht="15.95" customHeight="1" x14ac:dyDescent="0.15">
      <c r="A87" s="281"/>
      <c r="B87" s="282"/>
      <c r="C87" s="285"/>
      <c r="D87" s="286"/>
      <c r="E87" s="282"/>
      <c r="F87" s="282"/>
      <c r="G87" s="282"/>
      <c r="H87" s="282"/>
      <c r="I87" s="282"/>
      <c r="J87" s="282"/>
      <c r="K87" s="282"/>
      <c r="L87" s="281"/>
      <c r="M87" s="612" t="str">
        <f>IF(入力シート!Y229="","","□"&amp;入力シート!Y229)</f>
        <v/>
      </c>
      <c r="N87" s="612"/>
      <c r="O87" s="612"/>
      <c r="P87" s="613"/>
      <c r="Q87" s="614" t="str">
        <f>IF(入力シート!Z228="","","□"&amp;入力シート!Z228)</f>
        <v/>
      </c>
      <c r="R87" s="615"/>
      <c r="S87" s="615"/>
      <c r="T87" s="616"/>
      <c r="U87" s="614" t="str">
        <f>IF(入力シート!AA229="","","□"&amp;入力シート!AA229)</f>
        <v/>
      </c>
      <c r="V87" s="615"/>
      <c r="W87" s="625"/>
    </row>
    <row r="88" spans="1:23" ht="15.75" customHeight="1" x14ac:dyDescent="0.15">
      <c r="A88" s="161" t="s">
        <v>270</v>
      </c>
    </row>
  </sheetData>
  <mergeCells count="199">
    <mergeCell ref="K27:M27"/>
    <mergeCell ref="K28:M28"/>
    <mergeCell ref="K29:M29"/>
    <mergeCell ref="K30:M30"/>
    <mergeCell ref="K31:M31"/>
    <mergeCell ref="K32:M32"/>
    <mergeCell ref="K33:M33"/>
    <mergeCell ref="N27:O27"/>
    <mergeCell ref="N28:O28"/>
    <mergeCell ref="N29:O29"/>
    <mergeCell ref="N30:O30"/>
    <mergeCell ref="N31:O31"/>
    <mergeCell ref="N32:O32"/>
    <mergeCell ref="Q70:T70"/>
    <mergeCell ref="U73:W73"/>
    <mergeCell ref="Q73:T73"/>
    <mergeCell ref="Q68:T68"/>
    <mergeCell ref="U68:W68"/>
    <mergeCell ref="M69:P69"/>
    <mergeCell ref="Q69:T69"/>
    <mergeCell ref="U69:W69"/>
    <mergeCell ref="U70:W70"/>
    <mergeCell ref="M71:P71"/>
    <mergeCell ref="Q71:T71"/>
    <mergeCell ref="U71:W71"/>
    <mergeCell ref="M72:P72"/>
    <mergeCell ref="Q72:T72"/>
    <mergeCell ref="U72:W72"/>
    <mergeCell ref="M87:P87"/>
    <mergeCell ref="Q87:T87"/>
    <mergeCell ref="U87:W87"/>
    <mergeCell ref="M76:P76"/>
    <mergeCell ref="Q76:T76"/>
    <mergeCell ref="U76:W76"/>
    <mergeCell ref="M77:P77"/>
    <mergeCell ref="Q77:T77"/>
    <mergeCell ref="U77:W77"/>
    <mergeCell ref="M79:P79"/>
    <mergeCell ref="Q79:T79"/>
    <mergeCell ref="U79:W79"/>
    <mergeCell ref="M86:P86"/>
    <mergeCell ref="Q86:T86"/>
    <mergeCell ref="U86:W86"/>
    <mergeCell ref="M84:P84"/>
    <mergeCell ref="M81:P81"/>
    <mergeCell ref="Q81:T81"/>
    <mergeCell ref="U81:W81"/>
    <mergeCell ref="M78:P78"/>
    <mergeCell ref="Q78:T78"/>
    <mergeCell ref="U78:W78"/>
    <mergeCell ref="M74:P74"/>
    <mergeCell ref="Q74:T74"/>
    <mergeCell ref="U74:W74"/>
    <mergeCell ref="M75:P75"/>
    <mergeCell ref="Q75:T75"/>
    <mergeCell ref="U75:W75"/>
    <mergeCell ref="Q80:T80"/>
    <mergeCell ref="U80:W80"/>
    <mergeCell ref="M85:P85"/>
    <mergeCell ref="Q85:T85"/>
    <mergeCell ref="U85:W85"/>
    <mergeCell ref="M82:P82"/>
    <mergeCell ref="Q82:T82"/>
    <mergeCell ref="U82:W82"/>
    <mergeCell ref="M83:P83"/>
    <mergeCell ref="Q83:T83"/>
    <mergeCell ref="U83:W83"/>
    <mergeCell ref="U84:W84"/>
    <mergeCell ref="Q84:T84"/>
    <mergeCell ref="M80:P80"/>
    <mergeCell ref="Q61:T61"/>
    <mergeCell ref="U61:W61"/>
    <mergeCell ref="M62:P62"/>
    <mergeCell ref="Q62:T62"/>
    <mergeCell ref="U62:W62"/>
    <mergeCell ref="Q63:T63"/>
    <mergeCell ref="U63:W63"/>
    <mergeCell ref="M67:P67"/>
    <mergeCell ref="Q67:T67"/>
    <mergeCell ref="U67:W67"/>
    <mergeCell ref="M64:P64"/>
    <mergeCell ref="Q64:T64"/>
    <mergeCell ref="U64:W64"/>
    <mergeCell ref="M65:P65"/>
    <mergeCell ref="Q65:T65"/>
    <mergeCell ref="U65:W65"/>
    <mergeCell ref="U66:W66"/>
    <mergeCell ref="M66:P66"/>
    <mergeCell ref="Q66:T66"/>
    <mergeCell ref="Q58:T58"/>
    <mergeCell ref="U58:W58"/>
    <mergeCell ref="M60:P60"/>
    <mergeCell ref="Q60:T60"/>
    <mergeCell ref="U60:W60"/>
    <mergeCell ref="Q59:T59"/>
    <mergeCell ref="U59:W59"/>
    <mergeCell ref="Q55:T55"/>
    <mergeCell ref="U55:W55"/>
    <mergeCell ref="M57:P57"/>
    <mergeCell ref="Q57:T57"/>
    <mergeCell ref="U57:W57"/>
    <mergeCell ref="M59:P59"/>
    <mergeCell ref="Q53:T53"/>
    <mergeCell ref="U53:W53"/>
    <mergeCell ref="M54:P54"/>
    <mergeCell ref="Q54:T54"/>
    <mergeCell ref="U54:W54"/>
    <mergeCell ref="Q56:T56"/>
    <mergeCell ref="U56:W56"/>
    <mergeCell ref="Q48:T48"/>
    <mergeCell ref="U48:W48"/>
    <mergeCell ref="M52:P52"/>
    <mergeCell ref="Q52:T52"/>
    <mergeCell ref="U52:W52"/>
    <mergeCell ref="U46:W46"/>
    <mergeCell ref="M47:P47"/>
    <mergeCell ref="Q47:T47"/>
    <mergeCell ref="U47:W47"/>
    <mergeCell ref="M49:P49"/>
    <mergeCell ref="M50:P50"/>
    <mergeCell ref="M51:P51"/>
    <mergeCell ref="U49:W49"/>
    <mergeCell ref="U50:W50"/>
    <mergeCell ref="U51:W51"/>
    <mergeCell ref="Q50:T50"/>
    <mergeCell ref="Q51:T51"/>
    <mergeCell ref="Q49:T49"/>
    <mergeCell ref="A2:J3"/>
    <mergeCell ref="J6:L6"/>
    <mergeCell ref="A14:D14"/>
    <mergeCell ref="A15:B15"/>
    <mergeCell ref="C15:D15"/>
    <mergeCell ref="A16:B16"/>
    <mergeCell ref="M44:P44"/>
    <mergeCell ref="M48:P48"/>
    <mergeCell ref="M55:P55"/>
    <mergeCell ref="N22:O22"/>
    <mergeCell ref="A23:C23"/>
    <mergeCell ref="D23:F23"/>
    <mergeCell ref="G23:H23"/>
    <mergeCell ref="K23:M23"/>
    <mergeCell ref="N23:O23"/>
    <mergeCell ref="A26:C26"/>
    <mergeCell ref="G26:H26"/>
    <mergeCell ref="K26:M26"/>
    <mergeCell ref="N26:O26"/>
    <mergeCell ref="A24:C24"/>
    <mergeCell ref="G24:H24"/>
    <mergeCell ref="K24:M24"/>
    <mergeCell ref="N24:O24"/>
    <mergeCell ref="A18:D18"/>
    <mergeCell ref="A19:D19"/>
    <mergeCell ref="A22:C22"/>
    <mergeCell ref="D22:F22"/>
    <mergeCell ref="G22:H22"/>
    <mergeCell ref="J22:M22"/>
    <mergeCell ref="M61:P61"/>
    <mergeCell ref="M63:P63"/>
    <mergeCell ref="M70:P70"/>
    <mergeCell ref="M68:P68"/>
    <mergeCell ref="M56:P56"/>
    <mergeCell ref="K25:M25"/>
    <mergeCell ref="N25:O25"/>
    <mergeCell ref="J39:M39"/>
    <mergeCell ref="N39:O39"/>
    <mergeCell ref="N33:O33"/>
    <mergeCell ref="N34:O34"/>
    <mergeCell ref="M45:P45"/>
    <mergeCell ref="D42:E42"/>
    <mergeCell ref="F42:G42"/>
    <mergeCell ref="H42:J42"/>
    <mergeCell ref="M53:P53"/>
    <mergeCell ref="M58:P58"/>
    <mergeCell ref="N37:O37"/>
    <mergeCell ref="N38:O38"/>
    <mergeCell ref="Q22:W22"/>
    <mergeCell ref="Q23:Q25"/>
    <mergeCell ref="R23:W25"/>
    <mergeCell ref="R26:W28"/>
    <mergeCell ref="R29:W30"/>
    <mergeCell ref="A25:C25"/>
    <mergeCell ref="D25:F25"/>
    <mergeCell ref="G25:H25"/>
    <mergeCell ref="A74:C74"/>
    <mergeCell ref="M73:P73"/>
    <mergeCell ref="Q37:W37"/>
    <mergeCell ref="Q38:W38"/>
    <mergeCell ref="Q39:W39"/>
    <mergeCell ref="R31:W33"/>
    <mergeCell ref="R34:W35"/>
    <mergeCell ref="Q44:T44"/>
    <mergeCell ref="U44:W44"/>
    <mergeCell ref="Q45:T45"/>
    <mergeCell ref="U45:W45"/>
    <mergeCell ref="M43:P43"/>
    <mergeCell ref="Q43:T43"/>
    <mergeCell ref="U43:W43"/>
    <mergeCell ref="M46:P46"/>
    <mergeCell ref="Q46:T46"/>
  </mergeCells>
  <phoneticPr fontId="8"/>
  <pageMargins left="0.59055118110236227" right="0.27559055118110237" top="0.51181102362204722" bottom="0.39370078740157483" header="0.31496062992125984" footer="0.31496062992125984"/>
  <pageSetup paperSize="9" orientation="portrait" horizontalDpi="0"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8"/>
  </sheetPr>
  <dimension ref="A1:V319"/>
  <sheetViews>
    <sheetView view="pageBreakPreview" topLeftCell="A16" zoomScale="85" zoomScaleNormal="85" zoomScaleSheetLayoutView="85" workbookViewId="0">
      <selection activeCell="E21" sqref="E21"/>
    </sheetView>
  </sheetViews>
  <sheetFormatPr defaultColWidth="9" defaultRowHeight="13.5" x14ac:dyDescent="0.15"/>
  <cols>
    <col min="1" max="10" width="9.125" style="4" customWidth="1"/>
    <col min="11" max="11" width="3" style="4" customWidth="1"/>
    <col min="12" max="12" width="13.375" style="320" customWidth="1"/>
    <col min="13" max="13" width="13.625" style="315" customWidth="1"/>
    <col min="14" max="14" width="11.75" style="315" customWidth="1"/>
    <col min="15" max="15" width="12.75" style="315" customWidth="1"/>
    <col min="16" max="16" width="10.125" style="315" customWidth="1"/>
    <col min="17" max="17" width="9.25" style="315" customWidth="1"/>
    <col min="18" max="18" width="8.625" style="315" customWidth="1"/>
    <col min="19" max="19" width="8.875" style="315" customWidth="1"/>
    <col min="20" max="20" width="10.875" style="315" customWidth="1"/>
    <col min="21" max="22" width="9" style="315" customWidth="1"/>
    <col min="23" max="26" width="9" style="4" customWidth="1"/>
    <col min="27" max="16384" width="9" style="4"/>
  </cols>
  <sheetData>
    <row r="1" spans="1:11" ht="17.25" customHeight="1" x14ac:dyDescent="0.15"/>
    <row r="2" spans="1:11" ht="17.25" customHeight="1" x14ac:dyDescent="0.15"/>
    <row r="3" spans="1:11" ht="17.25" customHeight="1" x14ac:dyDescent="0.15"/>
    <row r="4" spans="1:11" ht="17.25" customHeight="1" x14ac:dyDescent="0.15"/>
    <row r="5" spans="1:11" ht="17.25" customHeight="1" x14ac:dyDescent="0.15"/>
    <row r="6" spans="1:11" ht="17.25" customHeight="1" x14ac:dyDescent="0.15"/>
    <row r="7" spans="1:11" ht="17.25" customHeight="1" x14ac:dyDescent="0.15"/>
    <row r="8" spans="1:11" ht="17.25" customHeight="1" x14ac:dyDescent="0.15"/>
    <row r="9" spans="1:11" ht="17.25" customHeight="1" x14ac:dyDescent="0.15"/>
    <row r="10" spans="1:11" ht="17.25" customHeight="1" x14ac:dyDescent="0.15"/>
    <row r="11" spans="1:11" ht="17.25" customHeight="1" x14ac:dyDescent="0.15"/>
    <row r="12" spans="1:11" ht="17.25" customHeight="1" x14ac:dyDescent="0.15"/>
    <row r="13" spans="1:11" ht="17.25" customHeight="1" x14ac:dyDescent="0.15">
      <c r="A13" s="1"/>
    </row>
    <row r="14" spans="1:11" ht="17.25" customHeight="1" x14ac:dyDescent="0.15">
      <c r="A14" s="1"/>
    </row>
    <row r="15" spans="1:11" ht="17.25" customHeight="1" x14ac:dyDescent="0.15">
      <c r="A15" s="1"/>
    </row>
    <row r="16" spans="1:11" ht="17.25" customHeight="1" x14ac:dyDescent="0.15">
      <c r="A16" s="662" t="s">
        <v>261</v>
      </c>
      <c r="B16" s="662"/>
      <c r="C16" s="662"/>
      <c r="D16" s="662"/>
      <c r="E16" s="662"/>
      <c r="F16" s="662"/>
      <c r="G16" s="662"/>
      <c r="H16" s="662"/>
      <c r="I16" s="662"/>
      <c r="J16" s="662"/>
      <c r="K16" s="8"/>
    </row>
    <row r="17" spans="1:11" ht="17.25" customHeight="1" x14ac:dyDescent="0.15">
      <c r="A17" s="662"/>
      <c r="B17" s="662"/>
      <c r="C17" s="662"/>
      <c r="D17" s="662"/>
      <c r="E17" s="662"/>
      <c r="F17" s="662"/>
      <c r="G17" s="662"/>
      <c r="H17" s="662"/>
      <c r="I17" s="662"/>
      <c r="J17" s="662"/>
      <c r="K17" s="8"/>
    </row>
    <row r="18" spans="1:11" ht="17.25" customHeight="1" x14ac:dyDescent="0.15">
      <c r="A18" s="2"/>
    </row>
    <row r="19" spans="1:11" ht="17.25" customHeight="1" x14ac:dyDescent="0.15">
      <c r="A19" s="2"/>
    </row>
    <row r="20" spans="1:11" ht="17.25" customHeight="1" x14ac:dyDescent="0.15">
      <c r="A20" s="2"/>
    </row>
    <row r="21" spans="1:11" ht="17.25" customHeight="1" x14ac:dyDescent="0.15">
      <c r="A21" s="2"/>
    </row>
    <row r="22" spans="1:11" ht="17.25" customHeight="1" x14ac:dyDescent="0.15">
      <c r="A22" s="2"/>
    </row>
    <row r="23" spans="1:11" ht="17.25" customHeight="1" x14ac:dyDescent="0.15">
      <c r="A23" s="2"/>
    </row>
    <row r="24" spans="1:11" ht="17.25" customHeight="1" x14ac:dyDescent="0.15">
      <c r="A24" s="2"/>
    </row>
    <row r="25" spans="1:11" ht="17.25" customHeight="1" x14ac:dyDescent="0.15">
      <c r="A25" s="2"/>
    </row>
    <row r="26" spans="1:11" ht="17.25" customHeight="1" x14ac:dyDescent="0.15">
      <c r="A26" s="2"/>
    </row>
    <row r="27" spans="1:11" ht="17.25" customHeight="1" x14ac:dyDescent="0.15">
      <c r="A27" s="2"/>
    </row>
    <row r="28" spans="1:11" ht="17.25" customHeight="1" x14ac:dyDescent="0.15">
      <c r="A28" s="2"/>
    </row>
    <row r="29" spans="1:11" ht="17.25" customHeight="1" x14ac:dyDescent="0.15">
      <c r="K29" s="9"/>
    </row>
    <row r="30" spans="1:11" ht="17.25" customHeight="1" x14ac:dyDescent="0.15">
      <c r="K30" s="9"/>
    </row>
    <row r="31" spans="1:11" ht="17.25" customHeight="1" x14ac:dyDescent="0.15">
      <c r="A31" s="664" t="str">
        <f>"【施設名："&amp;入力シート!C10&amp;"】"</f>
        <v>【施設名：】</v>
      </c>
      <c r="B31" s="664"/>
      <c r="C31" s="664"/>
      <c r="D31" s="664"/>
      <c r="E31" s="664"/>
      <c r="F31" s="664"/>
      <c r="G31" s="664"/>
      <c r="H31" s="664"/>
      <c r="I31" s="664"/>
      <c r="J31" s="664"/>
      <c r="K31" s="7"/>
    </row>
    <row r="32" spans="1:11" ht="17.25" customHeight="1" x14ac:dyDescent="0.15">
      <c r="A32" s="664"/>
      <c r="B32" s="664"/>
      <c r="C32" s="664"/>
      <c r="D32" s="664"/>
      <c r="E32" s="664"/>
      <c r="F32" s="664"/>
      <c r="G32" s="664"/>
      <c r="H32" s="664"/>
      <c r="I32" s="664"/>
      <c r="J32" s="664"/>
      <c r="K32" s="7"/>
    </row>
    <row r="33" spans="1:11" ht="17.25" customHeight="1" x14ac:dyDescent="0.15"/>
    <row r="34" spans="1:11" ht="17.25" customHeight="1" x14ac:dyDescent="0.15"/>
    <row r="35" spans="1:11" ht="17.25" customHeight="1" x14ac:dyDescent="0.15"/>
    <row r="36" spans="1:11" ht="17.25" customHeight="1" x14ac:dyDescent="0.15"/>
    <row r="37" spans="1:11" ht="17.25" customHeight="1" x14ac:dyDescent="0.15">
      <c r="A37" s="663" t="str">
        <f>入力シート!C8&amp;"年 "&amp;入力シート!E8&amp;"月　作成"</f>
        <v>年 月　作成</v>
      </c>
      <c r="B37" s="663"/>
      <c r="C37" s="663"/>
      <c r="D37" s="663"/>
      <c r="E37" s="663"/>
      <c r="F37" s="663"/>
      <c r="G37" s="663"/>
      <c r="H37" s="663"/>
      <c r="I37" s="663"/>
      <c r="J37" s="663"/>
    </row>
    <row r="38" spans="1:11" ht="17.25" customHeight="1" x14ac:dyDescent="0.15">
      <c r="A38" s="663"/>
      <c r="B38" s="663"/>
      <c r="C38" s="663"/>
      <c r="D38" s="663"/>
      <c r="E38" s="663"/>
      <c r="F38" s="663"/>
      <c r="G38" s="663"/>
      <c r="H38" s="663"/>
      <c r="I38" s="663"/>
      <c r="J38" s="663"/>
    </row>
    <row r="39" spans="1:11" ht="17.25" customHeight="1" x14ac:dyDescent="0.15"/>
    <row r="40" spans="1:11" ht="17.25" customHeight="1" x14ac:dyDescent="0.15"/>
    <row r="41" spans="1:11" ht="17.25" customHeight="1" x14ac:dyDescent="0.15"/>
    <row r="42" spans="1:11" ht="17.25" customHeight="1" x14ac:dyDescent="0.15">
      <c r="A42" s="2"/>
    </row>
    <row r="43" spans="1:11" ht="17.25" customHeight="1" x14ac:dyDescent="0.15">
      <c r="A43" s="2"/>
    </row>
    <row r="44" spans="1:11" ht="17.25" customHeight="1" x14ac:dyDescent="0.15">
      <c r="A44" s="2"/>
    </row>
    <row r="45" spans="1:11" ht="17.25" customHeight="1" x14ac:dyDescent="0.15">
      <c r="A45" s="2"/>
    </row>
    <row r="46" spans="1:11" ht="17.25" customHeight="1" x14ac:dyDescent="0.15">
      <c r="A46" s="2"/>
    </row>
    <row r="47" spans="1:11" ht="17.25" customHeight="1" x14ac:dyDescent="0.15">
      <c r="A47" s="2"/>
      <c r="J47" s="246" t="s">
        <v>229</v>
      </c>
    </row>
    <row r="48" spans="1:11" ht="17.25" x14ac:dyDescent="0.15">
      <c r="A48" s="650" t="s">
        <v>2</v>
      </c>
      <c r="B48" s="650"/>
      <c r="C48" s="650"/>
      <c r="D48" s="650"/>
      <c r="E48" s="650"/>
      <c r="F48" s="650"/>
      <c r="G48" s="650"/>
      <c r="H48" s="650"/>
      <c r="I48" s="650"/>
      <c r="J48" s="650"/>
      <c r="K48" s="10"/>
    </row>
    <row r="49" spans="1:22" ht="17.25" customHeight="1" x14ac:dyDescent="0.15">
      <c r="A49" s="689" t="str">
        <f>IF(入力シート!C18="1.浸水害",L49,IF(入力シート!C18="2.土砂災害",L50,L51))</f>
        <v>　この計画は、水防法第15条の3第1項および、土砂災害防止法第15条の第2項に基づくものであり、本施設の利用者の大雨や台風時の円滑かつ迅速な避難の確保を図ることを目的とする。</v>
      </c>
      <c r="B49" s="689"/>
      <c r="C49" s="689"/>
      <c r="D49" s="689"/>
      <c r="E49" s="689"/>
      <c r="F49" s="689"/>
      <c r="G49" s="689"/>
      <c r="H49" s="689"/>
      <c r="I49" s="689"/>
      <c r="J49" s="689"/>
      <c r="K49" s="12"/>
      <c r="L49" s="320" t="s">
        <v>410</v>
      </c>
      <c r="V49" s="315" t="s">
        <v>19</v>
      </c>
    </row>
    <row r="50" spans="1:22" ht="17.25" customHeight="1" x14ac:dyDescent="0.15">
      <c r="A50" s="689"/>
      <c r="B50" s="689"/>
      <c r="C50" s="689"/>
      <c r="D50" s="689"/>
      <c r="E50" s="689"/>
      <c r="F50" s="689"/>
      <c r="G50" s="689"/>
      <c r="H50" s="689"/>
      <c r="I50" s="689"/>
      <c r="J50" s="689"/>
      <c r="K50" s="12"/>
      <c r="L50" s="320" t="s">
        <v>411</v>
      </c>
    </row>
    <row r="51" spans="1:22" ht="17.25" customHeight="1" x14ac:dyDescent="0.15">
      <c r="A51" s="689"/>
      <c r="B51" s="689"/>
      <c r="C51" s="689"/>
      <c r="D51" s="689"/>
      <c r="E51" s="689"/>
      <c r="F51" s="689"/>
      <c r="G51" s="689"/>
      <c r="H51" s="689"/>
      <c r="I51" s="689"/>
      <c r="J51" s="689"/>
      <c r="K51" s="12"/>
      <c r="L51" s="320" t="s">
        <v>412</v>
      </c>
    </row>
    <row r="52" spans="1:22" ht="17.25" customHeight="1" x14ac:dyDescent="0.15">
      <c r="A52" s="391"/>
      <c r="B52" s="391"/>
      <c r="C52" s="391"/>
      <c r="D52" s="391"/>
      <c r="E52" s="391"/>
      <c r="F52" s="391"/>
      <c r="G52" s="391"/>
      <c r="H52" s="391"/>
      <c r="I52" s="391"/>
      <c r="J52" s="391"/>
      <c r="K52" s="390"/>
    </row>
    <row r="53" spans="1:22" ht="17.25" customHeight="1" x14ac:dyDescent="0.15">
      <c r="A53" s="391"/>
      <c r="B53" s="391"/>
      <c r="C53" s="391"/>
      <c r="D53" s="391"/>
      <c r="E53" s="391"/>
      <c r="F53" s="391"/>
      <c r="G53" s="391"/>
      <c r="H53" s="391"/>
      <c r="I53" s="391"/>
      <c r="J53" s="391"/>
      <c r="K53" s="390"/>
    </row>
    <row r="54" spans="1:22" ht="17.25" customHeight="1" x14ac:dyDescent="0.15">
      <c r="A54" s="681" t="s">
        <v>39</v>
      </c>
      <c r="B54" s="681"/>
      <c r="C54" s="681"/>
      <c r="D54" s="681"/>
      <c r="E54" s="681"/>
      <c r="F54" s="681"/>
      <c r="G54" s="681"/>
      <c r="H54" s="681"/>
      <c r="I54" s="681"/>
      <c r="J54" s="681"/>
      <c r="K54" s="63"/>
    </row>
    <row r="55" spans="1:22" ht="17.25" customHeight="1" x14ac:dyDescent="0.15">
      <c r="A55" s="685" t="str">
        <f>IF(入力シート!C18="1.浸水害",L55,IF(入力シート!C18="2.土砂災害",L56,L57))</f>
        <v>　計画を作成及び必要に応じて見直し・修正をしたときは、水防法第15条の3第2項および、土砂災害防止法第8条の2項に基づき、遅滞なく、当該計画を市町村長へ報告する。</v>
      </c>
      <c r="B55" s="685"/>
      <c r="C55" s="685"/>
      <c r="D55" s="685"/>
      <c r="E55" s="685"/>
      <c r="F55" s="685"/>
      <c r="G55" s="685"/>
      <c r="H55" s="685"/>
      <c r="I55" s="685"/>
      <c r="J55" s="685"/>
      <c r="K55" s="63"/>
      <c r="L55" s="320" t="s">
        <v>328</v>
      </c>
    </row>
    <row r="56" spans="1:22" ht="17.25" customHeight="1" x14ac:dyDescent="0.15">
      <c r="A56" s="685"/>
      <c r="B56" s="685"/>
      <c r="C56" s="685"/>
      <c r="D56" s="685"/>
      <c r="E56" s="685"/>
      <c r="F56" s="685"/>
      <c r="G56" s="685"/>
      <c r="H56" s="685"/>
      <c r="I56" s="685"/>
      <c r="J56" s="685"/>
      <c r="K56" s="390"/>
      <c r="L56" s="320" t="s">
        <v>329</v>
      </c>
    </row>
    <row r="57" spans="1:22" ht="17.25" customHeight="1" x14ac:dyDescent="0.15">
      <c r="A57" s="685"/>
      <c r="B57" s="685"/>
      <c r="C57" s="685"/>
      <c r="D57" s="685"/>
      <c r="E57" s="685"/>
      <c r="F57" s="685"/>
      <c r="G57" s="685"/>
      <c r="H57" s="685"/>
      <c r="I57" s="685"/>
      <c r="J57" s="685"/>
      <c r="K57" s="63"/>
      <c r="L57" s="320" t="s">
        <v>330</v>
      </c>
    </row>
    <row r="58" spans="1:22" ht="17.25" customHeight="1" x14ac:dyDescent="0.15">
      <c r="A58" s="390"/>
      <c r="B58" s="390"/>
      <c r="C58" s="390"/>
      <c r="D58" s="390"/>
      <c r="E58" s="390"/>
      <c r="F58" s="390"/>
      <c r="G58" s="390"/>
      <c r="H58" s="390"/>
      <c r="I58" s="390"/>
      <c r="J58" s="390"/>
      <c r="K58" s="390"/>
    </row>
    <row r="59" spans="1:22" ht="17.25" customHeight="1" x14ac:dyDescent="0.15">
      <c r="A59" s="63"/>
      <c r="B59" s="63"/>
      <c r="C59" s="63"/>
      <c r="D59" s="63"/>
      <c r="E59" s="63"/>
      <c r="F59" s="63"/>
      <c r="G59" s="63"/>
      <c r="H59" s="63"/>
      <c r="I59" s="63"/>
      <c r="J59" s="63"/>
      <c r="K59" s="63"/>
    </row>
    <row r="60" spans="1:22" ht="17.25" x14ac:dyDescent="0.15">
      <c r="A60" s="650" t="s">
        <v>40</v>
      </c>
      <c r="B60" s="650"/>
      <c r="C60" s="650"/>
      <c r="D60" s="650"/>
      <c r="E60" s="650"/>
      <c r="F60" s="650"/>
      <c r="G60" s="650"/>
      <c r="H60" s="650"/>
      <c r="I60" s="650"/>
      <c r="J60" s="650"/>
      <c r="K60" s="10"/>
    </row>
    <row r="61" spans="1:22" ht="18" customHeight="1" x14ac:dyDescent="0.15">
      <c r="A61" s="681" t="s">
        <v>41</v>
      </c>
      <c r="B61" s="681"/>
      <c r="C61" s="681"/>
      <c r="D61" s="681"/>
      <c r="E61" s="681"/>
      <c r="F61" s="681"/>
      <c r="G61" s="681"/>
      <c r="H61" s="681"/>
      <c r="I61" s="681"/>
      <c r="J61" s="681"/>
      <c r="K61" s="12"/>
    </row>
    <row r="62" spans="1:22" ht="18" x14ac:dyDescent="0.15">
      <c r="A62" s="11"/>
      <c r="B62" s="11"/>
      <c r="C62" s="11"/>
      <c r="D62" s="11"/>
      <c r="E62" s="11"/>
      <c r="F62" s="11"/>
      <c r="G62" s="11"/>
      <c r="H62" s="11"/>
      <c r="I62" s="11"/>
      <c r="J62" s="11"/>
      <c r="K62" s="11"/>
    </row>
    <row r="63" spans="1:22" ht="18" x14ac:dyDescent="0.15">
      <c r="A63" s="648" t="s">
        <v>50</v>
      </c>
      <c r="B63" s="648"/>
      <c r="C63" s="648"/>
      <c r="D63" s="648"/>
      <c r="E63" s="648"/>
      <c r="F63" s="648"/>
      <c r="G63" s="648"/>
      <c r="H63" s="648"/>
      <c r="I63" s="648"/>
      <c r="J63" s="648"/>
      <c r="K63" s="11"/>
    </row>
    <row r="64" spans="1:22" ht="18.75" thickBot="1" x14ac:dyDescent="0.2">
      <c r="A64" s="11"/>
      <c r="B64" s="11"/>
      <c r="C64" s="11"/>
      <c r="D64" s="11"/>
      <c r="E64" s="11"/>
      <c r="F64" s="11"/>
      <c r="G64" s="11"/>
      <c r="H64" s="11"/>
      <c r="I64" s="11"/>
      <c r="J64" s="11"/>
      <c r="K64" s="11"/>
    </row>
    <row r="65" spans="1:11" ht="18" x14ac:dyDescent="0.15">
      <c r="A65" s="11"/>
      <c r="B65" s="675" t="s">
        <v>45</v>
      </c>
      <c r="C65" s="676"/>
      <c r="D65" s="676"/>
      <c r="E65" s="676"/>
      <c r="F65" s="676"/>
      <c r="G65" s="676"/>
      <c r="H65" s="676"/>
      <c r="I65" s="677"/>
      <c r="J65" s="11"/>
      <c r="K65" s="11"/>
    </row>
    <row r="66" spans="1:11" ht="18" x14ac:dyDescent="0.15">
      <c r="A66" s="11"/>
      <c r="B66" s="634" t="s">
        <v>42</v>
      </c>
      <c r="C66" s="635"/>
      <c r="D66" s="635"/>
      <c r="E66" s="636"/>
      <c r="F66" s="641" t="s">
        <v>43</v>
      </c>
      <c r="G66" s="635"/>
      <c r="H66" s="635"/>
      <c r="I66" s="642"/>
      <c r="J66" s="11"/>
      <c r="K66" s="11"/>
    </row>
    <row r="67" spans="1:11" ht="18" x14ac:dyDescent="0.15">
      <c r="A67" s="11"/>
      <c r="B67" s="634" t="s">
        <v>413</v>
      </c>
      <c r="C67" s="698"/>
      <c r="D67" s="641" t="s">
        <v>44</v>
      </c>
      <c r="E67" s="698"/>
      <c r="F67" s="641" t="s">
        <v>413</v>
      </c>
      <c r="G67" s="698"/>
      <c r="H67" s="641" t="s">
        <v>44</v>
      </c>
      <c r="I67" s="699"/>
      <c r="J67" s="11"/>
      <c r="K67" s="11"/>
    </row>
    <row r="68" spans="1:11" ht="18" x14ac:dyDescent="0.15">
      <c r="A68" s="11"/>
      <c r="B68" s="678" t="s">
        <v>46</v>
      </c>
      <c r="C68" s="679"/>
      <c r="D68" s="680" t="s">
        <v>46</v>
      </c>
      <c r="E68" s="679"/>
      <c r="F68" s="67"/>
      <c r="G68" s="68"/>
      <c r="H68" s="67"/>
      <c r="I68" s="69"/>
      <c r="J68" s="11"/>
      <c r="K68" s="11"/>
    </row>
    <row r="69" spans="1:11" ht="18" x14ac:dyDescent="0.15">
      <c r="A69" s="11"/>
      <c r="B69" s="628" t="str">
        <f>"約　"&amp;入力シート!E23&amp;"名"</f>
        <v>約　名</v>
      </c>
      <c r="C69" s="629"/>
      <c r="D69" s="630" t="str">
        <f>"約　"&amp;入力シート!I23&amp;"名"</f>
        <v>約　名</v>
      </c>
      <c r="E69" s="629"/>
      <c r="F69" s="645" t="s">
        <v>43</v>
      </c>
      <c r="G69" s="646"/>
      <c r="H69" s="645" t="s">
        <v>43</v>
      </c>
      <c r="I69" s="647"/>
      <c r="J69" s="11"/>
      <c r="K69" s="11"/>
    </row>
    <row r="70" spans="1:11" ht="18" x14ac:dyDescent="0.15">
      <c r="A70" s="11"/>
      <c r="B70" s="678" t="s">
        <v>47</v>
      </c>
      <c r="C70" s="679"/>
      <c r="D70" s="680" t="s">
        <v>47</v>
      </c>
      <c r="E70" s="679"/>
      <c r="F70" s="645" t="str">
        <f>IF(入力シート!G27="平日と異なる","約　"&amp;入力シート!E29&amp;"名","（平日と同じ）")</f>
        <v>（平日と同じ）</v>
      </c>
      <c r="G70" s="646"/>
      <c r="H70" s="645" t="str">
        <f>IF(入力シート!G27="平日と異なる","約　"&amp;入力シート!I29&amp;"名","（平日と同じ）")</f>
        <v>（平日と同じ）</v>
      </c>
      <c r="I70" s="647"/>
      <c r="J70" s="11"/>
      <c r="K70" s="11"/>
    </row>
    <row r="71" spans="1:11" ht="18.75" thickBot="1" x14ac:dyDescent="0.2">
      <c r="A71" s="11"/>
      <c r="B71" s="631" t="str">
        <f>"約　"&amp;入力シート!E25&amp;"名"</f>
        <v>約　名</v>
      </c>
      <c r="C71" s="632"/>
      <c r="D71" s="633" t="str">
        <f>"約　"&amp;入力シート!I25&amp;"名"</f>
        <v>約　名</v>
      </c>
      <c r="E71" s="632"/>
      <c r="F71" s="70"/>
      <c r="G71" s="71"/>
      <c r="H71" s="70"/>
      <c r="I71" s="72"/>
      <c r="J71" s="11"/>
      <c r="K71" s="11"/>
    </row>
    <row r="72" spans="1:11" ht="18" x14ac:dyDescent="0.15">
      <c r="A72" s="11"/>
      <c r="B72" s="11"/>
      <c r="C72" s="11"/>
      <c r="D72" s="11"/>
      <c r="E72" s="11"/>
      <c r="F72" s="11"/>
      <c r="G72" s="11"/>
      <c r="H72" s="11"/>
      <c r="I72" s="11"/>
      <c r="J72" s="11"/>
      <c r="K72" s="11"/>
    </row>
    <row r="73" spans="1:11" ht="18" x14ac:dyDescent="0.15">
      <c r="A73" s="11"/>
      <c r="B73" s="11"/>
      <c r="C73" s="11"/>
      <c r="D73" s="11"/>
      <c r="E73" s="11"/>
      <c r="F73" s="11"/>
      <c r="G73" s="11"/>
      <c r="H73" s="11"/>
      <c r="I73" s="11"/>
      <c r="J73" s="11"/>
      <c r="K73" s="11"/>
    </row>
    <row r="74" spans="1:11" ht="18" x14ac:dyDescent="0.15">
      <c r="A74" s="11"/>
      <c r="B74" s="11"/>
      <c r="C74" s="11"/>
      <c r="D74" s="11"/>
      <c r="E74" s="11"/>
      <c r="F74" s="11"/>
      <c r="G74" s="11"/>
      <c r="H74" s="11"/>
      <c r="I74" s="11"/>
      <c r="J74" s="11"/>
      <c r="K74" s="11"/>
    </row>
    <row r="75" spans="1:11" ht="18.75" thickBot="1" x14ac:dyDescent="0.2">
      <c r="A75" s="648" t="s">
        <v>214</v>
      </c>
      <c r="B75" s="648"/>
      <c r="C75" s="648"/>
      <c r="D75" s="648"/>
      <c r="E75" s="648"/>
      <c r="F75" s="648"/>
      <c r="G75" s="648"/>
      <c r="H75" s="648"/>
      <c r="I75" s="648"/>
      <c r="J75" s="648"/>
      <c r="K75" s="11"/>
    </row>
    <row r="76" spans="1:11" ht="19.5" x14ac:dyDescent="0.15">
      <c r="A76" s="11"/>
      <c r="B76" s="205" t="str">
        <f>入力シート!B33</f>
        <v>種別（歩行状態等）</v>
      </c>
      <c r="C76" s="201"/>
      <c r="D76" s="201"/>
      <c r="E76" s="203" t="s">
        <v>413</v>
      </c>
      <c r="F76" s="201"/>
      <c r="G76" s="204"/>
      <c r="H76" s="201" t="s">
        <v>44</v>
      </c>
      <c r="I76" s="202"/>
      <c r="J76" s="11"/>
      <c r="K76" s="11"/>
    </row>
    <row r="77" spans="1:11" ht="19.5" x14ac:dyDescent="0.15">
      <c r="A77" s="11"/>
      <c r="B77" s="195" t="str">
        <f>IF(入力シート!B35&gt;1,入力シート!B35,"")</f>
        <v/>
      </c>
      <c r="C77" s="196"/>
      <c r="D77" s="196"/>
      <c r="E77" s="217" t="str">
        <f>IF(入力シート!B35&gt;0,"約　"&amp;入力シート!E35&amp;"　名","")</f>
        <v/>
      </c>
      <c r="F77" s="218"/>
      <c r="G77" s="219"/>
      <c r="H77" s="218" t="str">
        <f>IF(入力シート!E35&gt;0,"約　"&amp;入力シート!I35&amp;"　名","")</f>
        <v/>
      </c>
      <c r="I77" s="220"/>
      <c r="J77" s="11"/>
      <c r="K77" s="11"/>
    </row>
    <row r="78" spans="1:11" ht="19.5" x14ac:dyDescent="0.15">
      <c r="A78" s="11"/>
      <c r="B78" s="197" t="str">
        <f>IF(入力シート!B37&gt;1,入力シート!B37,"")</f>
        <v/>
      </c>
      <c r="C78" s="198"/>
      <c r="D78" s="198"/>
      <c r="E78" s="221" t="str">
        <f>IF(入力シート!B37&gt;0,"約　"&amp;入力シート!E37&amp;"　名","")</f>
        <v/>
      </c>
      <c r="F78" s="222"/>
      <c r="G78" s="223"/>
      <c r="H78" s="222" t="str">
        <f>IF(入力シート!E37&gt;0,"約　"&amp;入力シート!I37&amp;"　名","")</f>
        <v/>
      </c>
      <c r="I78" s="224"/>
      <c r="J78" s="11"/>
      <c r="K78" s="11"/>
    </row>
    <row r="79" spans="1:11" ht="19.5" x14ac:dyDescent="0.15">
      <c r="A79" s="11"/>
      <c r="B79" s="197" t="str">
        <f>IF(入力シート!B39&gt;1,入力シート!B39,"")</f>
        <v/>
      </c>
      <c r="C79" s="198"/>
      <c r="D79" s="198"/>
      <c r="E79" s="221" t="str">
        <f>IF(入力シート!B39&gt;0,"約　"&amp;入力シート!E39&amp;"　名","")</f>
        <v/>
      </c>
      <c r="F79" s="222"/>
      <c r="G79" s="223"/>
      <c r="H79" s="222" t="str">
        <f>IF(入力シート!E39&gt;0,"約　"&amp;入力シート!I39&amp;"　名","")</f>
        <v/>
      </c>
      <c r="I79" s="224"/>
      <c r="J79" s="11"/>
      <c r="K79" s="11"/>
    </row>
    <row r="80" spans="1:11" ht="19.5" x14ac:dyDescent="0.15">
      <c r="A80" s="11"/>
      <c r="B80" s="197" t="str">
        <f>IF(入力シート!B41&gt;1,入力シート!B41,"")</f>
        <v/>
      </c>
      <c r="C80" s="198"/>
      <c r="D80" s="198"/>
      <c r="E80" s="221" t="str">
        <f>IF(入力シート!B41&gt;0,"約　"&amp;入力シート!E41&amp;"　名","")</f>
        <v/>
      </c>
      <c r="F80" s="222"/>
      <c r="G80" s="223"/>
      <c r="H80" s="222" t="str">
        <f>IF(入力シート!E41&gt;0,"約　"&amp;入力シート!I41&amp;"　名","")</f>
        <v/>
      </c>
      <c r="I80" s="224"/>
      <c r="J80" s="11"/>
      <c r="K80" s="11"/>
    </row>
    <row r="81" spans="1:12" ht="19.5" x14ac:dyDescent="0.15">
      <c r="A81" s="11"/>
      <c r="B81" s="197" t="str">
        <f>IF(入力シート!B43&gt;1,入力シート!B43,"")</f>
        <v/>
      </c>
      <c r="C81" s="198"/>
      <c r="D81" s="198"/>
      <c r="E81" s="221" t="str">
        <f>IF(入力シート!B43&gt;0,"約　"&amp;入力シート!E43&amp;"　名","")</f>
        <v/>
      </c>
      <c r="F81" s="222"/>
      <c r="G81" s="223"/>
      <c r="H81" s="222" t="str">
        <f>IF(入力シート!E43&gt;0,"約　"&amp;入力シート!I43&amp;"　名","")</f>
        <v/>
      </c>
      <c r="I81" s="224"/>
      <c r="J81" s="11"/>
      <c r="K81" s="11"/>
    </row>
    <row r="82" spans="1:12" ht="20.25" thickBot="1" x14ac:dyDescent="0.2">
      <c r="A82" s="11"/>
      <c r="B82" s="199" t="str">
        <f>IF(入力シート!B45&gt;1,入力シート!B45,"")</f>
        <v/>
      </c>
      <c r="C82" s="200"/>
      <c r="D82" s="200"/>
      <c r="E82" s="225" t="str">
        <f>IF(入力シート!B45&gt;0,"約　"&amp;入力シート!E45&amp;"　名","")</f>
        <v/>
      </c>
      <c r="F82" s="226"/>
      <c r="G82" s="227"/>
      <c r="H82" s="226" t="str">
        <f>IF(入力シート!E45&gt;0,"約　"&amp;入力シート!I45&amp;"　名","")</f>
        <v/>
      </c>
      <c r="I82" s="228"/>
      <c r="J82" s="11"/>
      <c r="K82" s="11"/>
    </row>
    <row r="83" spans="1:12" ht="18" x14ac:dyDescent="0.15">
      <c r="A83" s="11"/>
      <c r="B83" s="11"/>
      <c r="C83" s="11"/>
      <c r="D83" s="11"/>
      <c r="E83" s="11"/>
      <c r="F83" s="11"/>
      <c r="G83" s="11"/>
      <c r="H83" s="11"/>
      <c r="I83" s="11"/>
      <c r="J83" s="11"/>
      <c r="K83" s="11"/>
    </row>
    <row r="84" spans="1:12" ht="18" x14ac:dyDescent="0.15">
      <c r="A84" s="11"/>
      <c r="B84" s="11"/>
      <c r="C84" s="11"/>
      <c r="D84" s="11"/>
      <c r="E84" s="11"/>
      <c r="F84" s="11"/>
      <c r="G84" s="11"/>
      <c r="H84" s="11"/>
      <c r="I84" s="11"/>
      <c r="J84" s="11"/>
      <c r="K84" s="11"/>
    </row>
    <row r="85" spans="1:12" ht="18" x14ac:dyDescent="0.15">
      <c r="A85" s="11"/>
      <c r="B85" s="11"/>
      <c r="C85" s="11"/>
      <c r="D85" s="11"/>
      <c r="E85" s="11"/>
      <c r="F85" s="11"/>
      <c r="G85" s="11"/>
      <c r="H85" s="11"/>
      <c r="I85" s="11"/>
      <c r="J85" s="11"/>
      <c r="K85" s="11"/>
    </row>
    <row r="86" spans="1:12" ht="18" x14ac:dyDescent="0.15">
      <c r="A86" s="11"/>
      <c r="B86" s="11"/>
      <c r="C86" s="11"/>
      <c r="D86" s="11"/>
      <c r="E86" s="11"/>
      <c r="F86" s="11"/>
      <c r="G86" s="11"/>
      <c r="H86" s="11"/>
      <c r="I86" s="11"/>
      <c r="J86" s="11"/>
      <c r="K86" s="11"/>
    </row>
    <row r="87" spans="1:12" ht="18" x14ac:dyDescent="0.15">
      <c r="A87" s="11"/>
      <c r="B87" s="11"/>
      <c r="C87" s="11"/>
      <c r="D87" s="11"/>
      <c r="E87" s="11"/>
      <c r="F87" s="11"/>
      <c r="G87" s="11"/>
      <c r="H87" s="11"/>
      <c r="I87" s="11"/>
      <c r="J87" s="11"/>
      <c r="K87" s="11"/>
    </row>
    <row r="88" spans="1:12" ht="18" x14ac:dyDescent="0.15">
      <c r="A88" s="11"/>
      <c r="B88" s="11"/>
      <c r="C88" s="11"/>
      <c r="D88" s="11"/>
      <c r="E88" s="11"/>
      <c r="F88" s="11"/>
      <c r="G88" s="11"/>
      <c r="H88" s="11"/>
      <c r="I88" s="11"/>
      <c r="J88" s="11"/>
      <c r="K88" s="11"/>
    </row>
    <row r="89" spans="1:12" ht="18" x14ac:dyDescent="0.15">
      <c r="A89" s="11"/>
      <c r="B89" s="11"/>
      <c r="C89" s="11"/>
      <c r="D89" s="11"/>
      <c r="E89" s="11"/>
      <c r="F89" s="11"/>
      <c r="G89" s="11"/>
      <c r="H89" s="11"/>
      <c r="I89" s="11"/>
      <c r="J89" s="11"/>
      <c r="K89" s="11"/>
    </row>
    <row r="90" spans="1:12" ht="18" x14ac:dyDescent="0.15">
      <c r="A90" s="11"/>
      <c r="B90" s="11"/>
      <c r="C90" s="11"/>
      <c r="D90" s="11"/>
      <c r="E90" s="11"/>
      <c r="F90" s="11"/>
      <c r="G90" s="11"/>
      <c r="H90" s="11"/>
      <c r="I90" s="11"/>
      <c r="J90" s="11"/>
      <c r="K90" s="11"/>
    </row>
    <row r="91" spans="1:12" ht="18" customHeight="1" x14ac:dyDescent="0.15">
      <c r="A91" s="3"/>
      <c r="B91" s="19"/>
      <c r="C91" s="19"/>
      <c r="D91" s="19"/>
      <c r="E91" s="19"/>
      <c r="F91" s="19"/>
      <c r="G91" s="19"/>
      <c r="H91" s="19"/>
      <c r="I91" s="19"/>
      <c r="J91" s="73" t="s">
        <v>48</v>
      </c>
      <c r="K91" s="19"/>
    </row>
    <row r="92" spans="1:12" ht="18" customHeight="1" x14ac:dyDescent="0.15">
      <c r="A92" s="648" t="s">
        <v>49</v>
      </c>
      <c r="B92" s="648"/>
      <c r="C92" s="648"/>
      <c r="D92" s="648"/>
      <c r="E92" s="648"/>
      <c r="F92" s="648"/>
      <c r="G92" s="648"/>
      <c r="H92" s="648"/>
      <c r="I92" s="648"/>
      <c r="J92" s="648"/>
      <c r="K92" s="19"/>
    </row>
    <row r="93" spans="1:12" ht="18" customHeight="1" x14ac:dyDescent="0.15">
      <c r="A93" s="681" t="s">
        <v>327</v>
      </c>
      <c r="B93" s="681"/>
      <c r="C93" s="681"/>
      <c r="D93" s="681"/>
      <c r="E93" s="681"/>
      <c r="F93" s="681"/>
      <c r="G93" s="681"/>
      <c r="H93" s="681"/>
      <c r="I93" s="681"/>
      <c r="J93" s="681"/>
      <c r="K93" s="19"/>
    </row>
    <row r="94" spans="1:12" ht="18" customHeight="1" thickBot="1" x14ac:dyDescent="0.2">
      <c r="A94" s="682"/>
      <c r="B94" s="682"/>
      <c r="C94" s="682"/>
      <c r="D94" s="682"/>
      <c r="E94" s="682"/>
      <c r="F94" s="682"/>
      <c r="G94" s="682"/>
      <c r="H94" s="682"/>
      <c r="I94" s="682"/>
      <c r="J94" s="682"/>
      <c r="K94" s="19"/>
    </row>
    <row r="95" spans="1:12" ht="18" customHeight="1" x14ac:dyDescent="0.15">
      <c r="A95" s="683" t="s">
        <v>51</v>
      </c>
      <c r="B95" s="684"/>
      <c r="C95" s="53"/>
      <c r="D95" s="53"/>
      <c r="E95" s="53"/>
      <c r="F95" s="53"/>
      <c r="G95" s="53"/>
      <c r="H95" s="53"/>
      <c r="I95" s="53"/>
      <c r="J95" s="54"/>
      <c r="K95" s="19"/>
    </row>
    <row r="96" spans="1:12" ht="18" customHeight="1" x14ac:dyDescent="0.15">
      <c r="A96" s="55"/>
      <c r="B96" s="18"/>
      <c r="C96" s="18"/>
      <c r="D96" s="18"/>
      <c r="E96" s="18"/>
      <c r="F96" s="18"/>
      <c r="G96" s="18"/>
      <c r="H96" s="18"/>
      <c r="I96" s="18"/>
      <c r="J96" s="56"/>
      <c r="K96" s="19" t="s">
        <v>427</v>
      </c>
      <c r="L96" s="408" t="s">
        <v>426</v>
      </c>
    </row>
    <row r="97" spans="1:11" ht="18" customHeight="1" x14ac:dyDescent="0.15">
      <c r="A97" s="55"/>
      <c r="B97" s="18"/>
      <c r="C97" s="18"/>
      <c r="D97" s="18"/>
      <c r="E97" s="18"/>
      <c r="F97" s="18"/>
      <c r="G97" s="18"/>
      <c r="H97" s="18"/>
      <c r="I97" s="18"/>
      <c r="J97" s="56"/>
      <c r="K97" s="19"/>
    </row>
    <row r="98" spans="1:11" ht="18" customHeight="1" x14ac:dyDescent="0.15">
      <c r="A98" s="55"/>
      <c r="B98" s="18"/>
      <c r="C98" s="18"/>
      <c r="D98" s="18"/>
      <c r="E98" s="18"/>
      <c r="F98" s="18"/>
      <c r="G98" s="18"/>
      <c r="H98" s="18"/>
      <c r="I98" s="18"/>
      <c r="J98" s="56"/>
      <c r="K98" s="19"/>
    </row>
    <row r="99" spans="1:11" ht="18" customHeight="1" x14ac:dyDescent="0.15">
      <c r="A99" s="55"/>
      <c r="B99" s="18"/>
      <c r="C99" s="18"/>
      <c r="D99" s="18"/>
      <c r="E99" s="18"/>
      <c r="F99" s="18"/>
      <c r="G99" s="18"/>
      <c r="H99" s="18"/>
      <c r="I99" s="18"/>
      <c r="J99" s="56"/>
      <c r="K99" s="19"/>
    </row>
    <row r="100" spans="1:11" ht="18" customHeight="1" x14ac:dyDescent="0.15">
      <c r="A100" s="55"/>
      <c r="B100" s="18"/>
      <c r="C100" s="18"/>
      <c r="D100" s="18"/>
      <c r="E100" s="18"/>
      <c r="F100" s="18"/>
      <c r="G100" s="18"/>
      <c r="H100" s="18"/>
      <c r="I100" s="18"/>
      <c r="J100" s="56"/>
      <c r="K100" s="19"/>
    </row>
    <row r="101" spans="1:11" ht="18" customHeight="1" x14ac:dyDescent="0.15">
      <c r="A101" s="55"/>
      <c r="B101" s="18"/>
      <c r="C101" s="18"/>
      <c r="D101" s="18"/>
      <c r="E101" s="18"/>
      <c r="F101" s="18"/>
      <c r="G101" s="18"/>
      <c r="H101" s="18"/>
      <c r="I101" s="18"/>
      <c r="J101" s="56"/>
      <c r="K101" s="19"/>
    </row>
    <row r="102" spans="1:11" ht="18" customHeight="1" x14ac:dyDescent="0.15">
      <c r="A102" s="55"/>
      <c r="B102" s="18"/>
      <c r="C102" s="18"/>
      <c r="D102" s="18"/>
      <c r="E102" s="18"/>
      <c r="F102" s="18"/>
      <c r="G102" s="18"/>
      <c r="H102" s="18"/>
      <c r="I102" s="18"/>
      <c r="J102" s="56"/>
      <c r="K102" s="19"/>
    </row>
    <row r="103" spans="1:11" ht="18" customHeight="1" x14ac:dyDescent="0.15">
      <c r="A103" s="55"/>
      <c r="B103" s="18"/>
      <c r="C103" s="18"/>
      <c r="D103" s="18"/>
      <c r="E103" s="18"/>
      <c r="F103" s="18"/>
      <c r="G103" s="18"/>
      <c r="H103" s="18"/>
      <c r="I103" s="18"/>
      <c r="J103" s="56"/>
      <c r="K103" s="19"/>
    </row>
    <row r="104" spans="1:11" ht="18" customHeight="1" x14ac:dyDescent="0.15">
      <c r="A104" s="55"/>
      <c r="B104" s="18"/>
      <c r="C104" s="18"/>
      <c r="D104" s="18"/>
      <c r="E104" s="18"/>
      <c r="F104" s="18"/>
      <c r="G104" s="18"/>
      <c r="H104" s="18"/>
      <c r="I104" s="18"/>
      <c r="J104" s="56"/>
      <c r="K104" s="19"/>
    </row>
    <row r="105" spans="1:11" ht="18" customHeight="1" x14ac:dyDescent="0.15">
      <c r="A105" s="64"/>
      <c r="B105" s="18"/>
      <c r="C105" s="18"/>
      <c r="D105" s="18"/>
      <c r="E105" s="18"/>
      <c r="F105" s="18"/>
      <c r="G105" s="18"/>
      <c r="H105" s="18"/>
      <c r="I105" s="18"/>
      <c r="J105" s="56"/>
      <c r="K105" s="19"/>
    </row>
    <row r="106" spans="1:11" ht="18" customHeight="1" x14ac:dyDescent="0.15">
      <c r="A106" s="55"/>
      <c r="B106" s="18"/>
      <c r="C106" s="18"/>
      <c r="D106" s="18"/>
      <c r="E106" s="18"/>
      <c r="F106" s="18"/>
      <c r="G106" s="18"/>
      <c r="H106" s="18"/>
      <c r="I106" s="18"/>
      <c r="J106" s="56"/>
      <c r="K106" s="19"/>
    </row>
    <row r="107" spans="1:11" ht="18" customHeight="1" x14ac:dyDescent="0.15">
      <c r="A107" s="55"/>
      <c r="B107" s="700" t="s">
        <v>371</v>
      </c>
      <c r="C107" s="700"/>
      <c r="D107" s="700"/>
      <c r="E107" s="700"/>
      <c r="F107" s="700"/>
      <c r="G107" s="700"/>
      <c r="H107" s="700"/>
      <c r="I107" s="700"/>
      <c r="J107" s="56"/>
      <c r="K107" s="19"/>
    </row>
    <row r="108" spans="1:11" ht="18" customHeight="1" x14ac:dyDescent="0.15">
      <c r="A108" s="55"/>
      <c r="B108" s="700"/>
      <c r="C108" s="700"/>
      <c r="D108" s="700"/>
      <c r="E108" s="700"/>
      <c r="F108" s="700"/>
      <c r="G108" s="700"/>
      <c r="H108" s="700"/>
      <c r="I108" s="700"/>
      <c r="J108" s="56"/>
      <c r="K108" s="19"/>
    </row>
    <row r="109" spans="1:11" ht="18" customHeight="1" x14ac:dyDescent="0.15">
      <c r="A109" s="55"/>
      <c r="B109" s="700"/>
      <c r="C109" s="700"/>
      <c r="D109" s="700"/>
      <c r="E109" s="700"/>
      <c r="F109" s="700"/>
      <c r="G109" s="700"/>
      <c r="H109" s="700"/>
      <c r="I109" s="700"/>
      <c r="J109" s="56"/>
      <c r="K109" s="19"/>
    </row>
    <row r="110" spans="1:11" ht="18" customHeight="1" x14ac:dyDescent="0.15">
      <c r="A110" s="55"/>
      <c r="B110" s="793"/>
      <c r="C110" s="793"/>
      <c r="D110" s="793"/>
      <c r="E110" s="793"/>
      <c r="F110" s="793"/>
      <c r="G110" s="793"/>
      <c r="H110" s="793"/>
      <c r="I110" s="793"/>
      <c r="J110" s="56"/>
      <c r="K110" s="19"/>
    </row>
    <row r="111" spans="1:11" ht="18" customHeight="1" x14ac:dyDescent="0.15">
      <c r="A111" s="55"/>
      <c r="B111" s="18"/>
      <c r="C111" s="18"/>
      <c r="D111" s="18"/>
      <c r="E111" s="18"/>
      <c r="F111" s="18"/>
      <c r="G111" s="18"/>
      <c r="H111" s="18"/>
      <c r="I111" s="18"/>
      <c r="J111" s="56"/>
      <c r="K111" s="19"/>
    </row>
    <row r="112" spans="1:11" ht="18" customHeight="1" x14ac:dyDescent="0.15">
      <c r="A112" s="55"/>
      <c r="B112" s="18"/>
      <c r="C112" s="18"/>
      <c r="D112" s="18"/>
      <c r="E112" s="18"/>
      <c r="F112" s="18"/>
      <c r="G112" s="18"/>
      <c r="H112" s="18"/>
      <c r="I112" s="18"/>
      <c r="J112" s="56"/>
      <c r="K112" s="19"/>
    </row>
    <row r="113" spans="1:11" ht="18" customHeight="1" x14ac:dyDescent="0.15">
      <c r="A113" s="55"/>
      <c r="B113" s="18"/>
      <c r="C113" s="18"/>
      <c r="D113" s="18"/>
      <c r="E113" s="18"/>
      <c r="F113" s="18"/>
      <c r="G113" s="18"/>
      <c r="H113" s="18"/>
      <c r="I113" s="18"/>
      <c r="J113" s="56"/>
      <c r="K113" s="19"/>
    </row>
    <row r="114" spans="1:11" ht="18" customHeight="1" x14ac:dyDescent="0.15">
      <c r="A114" s="55"/>
      <c r="B114" s="18"/>
      <c r="C114" s="18"/>
      <c r="D114" s="18"/>
      <c r="E114" s="18"/>
      <c r="F114" s="18"/>
      <c r="G114" s="18"/>
      <c r="H114" s="18"/>
      <c r="I114" s="18"/>
      <c r="J114" s="56"/>
      <c r="K114" s="19"/>
    </row>
    <row r="115" spans="1:11" ht="18" customHeight="1" x14ac:dyDescent="0.15">
      <c r="A115" s="55"/>
      <c r="B115" s="18"/>
      <c r="C115" s="18"/>
      <c r="D115" s="18"/>
      <c r="E115" s="18"/>
      <c r="F115" s="18"/>
      <c r="G115" s="18"/>
      <c r="H115" s="18"/>
      <c r="I115" s="18"/>
      <c r="J115" s="56"/>
      <c r="K115" s="19"/>
    </row>
    <row r="116" spans="1:11" ht="18" customHeight="1" x14ac:dyDescent="0.15">
      <c r="A116" s="55"/>
      <c r="B116" s="18"/>
      <c r="C116" s="18"/>
      <c r="D116" s="18"/>
      <c r="E116" s="18"/>
      <c r="F116" s="18"/>
      <c r="G116" s="18"/>
      <c r="H116" s="18"/>
      <c r="I116" s="18"/>
      <c r="J116" s="56"/>
      <c r="K116" s="19"/>
    </row>
    <row r="117" spans="1:11" ht="18" customHeight="1" x14ac:dyDescent="0.15">
      <c r="A117" s="55"/>
      <c r="B117" s="18"/>
      <c r="C117" s="18"/>
      <c r="D117" s="18"/>
      <c r="E117" s="18"/>
      <c r="F117" s="18"/>
      <c r="G117" s="18"/>
      <c r="H117" s="18"/>
      <c r="I117" s="18"/>
      <c r="J117" s="56"/>
      <c r="K117" s="19"/>
    </row>
    <row r="118" spans="1:11" ht="18" customHeight="1" x14ac:dyDescent="0.15">
      <c r="A118" s="55"/>
      <c r="B118" s="18"/>
      <c r="C118" s="18"/>
      <c r="D118" s="18"/>
      <c r="E118" s="18"/>
      <c r="F118" s="18"/>
      <c r="G118" s="18"/>
      <c r="H118" s="18"/>
      <c r="I118" s="18"/>
      <c r="J118" s="56"/>
      <c r="K118" s="19"/>
    </row>
    <row r="119" spans="1:11" ht="18" customHeight="1" x14ac:dyDescent="0.15">
      <c r="A119" s="55"/>
      <c r="B119" s="18"/>
      <c r="C119" s="18"/>
      <c r="D119" s="18"/>
      <c r="E119" s="18"/>
      <c r="F119" s="18"/>
      <c r="G119" s="18"/>
      <c r="H119" s="18"/>
      <c r="I119" s="18"/>
      <c r="J119" s="56"/>
      <c r="K119" s="19"/>
    </row>
    <row r="120" spans="1:11" ht="18" customHeight="1" x14ac:dyDescent="0.15">
      <c r="A120" s="55"/>
      <c r="B120" s="18"/>
      <c r="C120" s="18"/>
      <c r="D120" s="18"/>
      <c r="E120" s="18"/>
      <c r="F120" s="18"/>
      <c r="G120" s="18"/>
      <c r="H120" s="18"/>
      <c r="I120" s="18"/>
      <c r="J120" s="56"/>
      <c r="K120" s="19"/>
    </row>
    <row r="121" spans="1:11" ht="18" customHeight="1" x14ac:dyDescent="0.15">
      <c r="A121" s="55"/>
      <c r="B121" s="18"/>
      <c r="C121" s="18"/>
      <c r="D121" s="18"/>
      <c r="E121" s="18"/>
      <c r="F121" s="18"/>
      <c r="G121" s="18"/>
      <c r="H121" s="18"/>
      <c r="I121" s="18"/>
      <c r="J121" s="56"/>
      <c r="K121" s="19"/>
    </row>
    <row r="122" spans="1:11" ht="18" customHeight="1" x14ac:dyDescent="0.15">
      <c r="A122" s="55"/>
      <c r="B122" s="18"/>
      <c r="C122" s="18"/>
      <c r="D122" s="18"/>
      <c r="E122" s="18"/>
      <c r="F122" s="18"/>
      <c r="G122" s="18"/>
      <c r="H122" s="18"/>
      <c r="I122" s="18"/>
      <c r="J122" s="56"/>
      <c r="K122" s="19"/>
    </row>
    <row r="123" spans="1:11" ht="18" customHeight="1" x14ac:dyDescent="0.15">
      <c r="A123" s="55"/>
      <c r="B123" s="18"/>
      <c r="C123" s="18"/>
      <c r="D123" s="18"/>
      <c r="E123" s="18"/>
      <c r="F123" s="18"/>
      <c r="G123" s="18"/>
      <c r="H123" s="18"/>
      <c r="I123" s="18"/>
      <c r="J123" s="56"/>
      <c r="K123" s="19"/>
    </row>
    <row r="124" spans="1:11" ht="18" customHeight="1" x14ac:dyDescent="0.15">
      <c r="A124" s="55"/>
      <c r="B124" s="18"/>
      <c r="C124" s="18"/>
      <c r="D124" s="18"/>
      <c r="E124" s="18"/>
      <c r="F124" s="18"/>
      <c r="G124" s="18"/>
      <c r="H124" s="18"/>
      <c r="I124" s="18"/>
      <c r="J124" s="56"/>
      <c r="K124" s="19"/>
    </row>
    <row r="125" spans="1:11" ht="18" customHeight="1" x14ac:dyDescent="0.15">
      <c r="A125" s="55"/>
      <c r="B125" s="18"/>
      <c r="C125" s="18"/>
      <c r="D125" s="18"/>
      <c r="E125" s="18"/>
      <c r="F125" s="18"/>
      <c r="G125" s="18"/>
      <c r="H125" s="18"/>
      <c r="I125" s="18"/>
      <c r="J125" s="56"/>
      <c r="K125" s="19"/>
    </row>
    <row r="126" spans="1:11" ht="18" customHeight="1" x14ac:dyDescent="0.15">
      <c r="A126" s="55"/>
      <c r="B126" s="18"/>
      <c r="C126" s="18"/>
      <c r="D126" s="18"/>
      <c r="E126" s="18"/>
      <c r="F126" s="18"/>
      <c r="G126" s="18"/>
      <c r="H126" s="18"/>
      <c r="I126" s="18"/>
      <c r="J126" s="56"/>
      <c r="K126" s="19"/>
    </row>
    <row r="127" spans="1:11" ht="18" customHeight="1" x14ac:dyDescent="0.15">
      <c r="A127" s="55"/>
      <c r="B127" s="18"/>
      <c r="C127" s="18"/>
      <c r="D127" s="18"/>
      <c r="E127" s="18"/>
      <c r="F127" s="18"/>
      <c r="G127" s="18"/>
      <c r="H127" s="18"/>
      <c r="I127" s="18"/>
      <c r="J127" s="56"/>
      <c r="K127" s="19"/>
    </row>
    <row r="128" spans="1:11" ht="18" customHeight="1" x14ac:dyDescent="0.15">
      <c r="A128" s="55"/>
      <c r="B128" s="18"/>
      <c r="C128" s="18"/>
      <c r="D128" s="18"/>
      <c r="E128" s="18"/>
      <c r="F128" s="18"/>
      <c r="G128" s="18"/>
      <c r="H128" s="18"/>
      <c r="I128" s="18"/>
      <c r="J128" s="56"/>
      <c r="K128" s="19"/>
    </row>
    <row r="129" spans="1:20" ht="18" customHeight="1" x14ac:dyDescent="0.15">
      <c r="A129" s="55"/>
      <c r="B129" s="18"/>
      <c r="C129" s="18"/>
      <c r="D129" s="18"/>
      <c r="E129" s="18"/>
      <c r="F129" s="18"/>
      <c r="G129" s="18"/>
      <c r="H129" s="18"/>
      <c r="I129" s="18"/>
      <c r="J129" s="56"/>
      <c r="K129" s="19"/>
    </row>
    <row r="130" spans="1:20" ht="18" customHeight="1" x14ac:dyDescent="0.15">
      <c r="A130" s="55"/>
      <c r="B130" s="18"/>
      <c r="C130" s="18"/>
      <c r="D130" s="18"/>
      <c r="E130" s="18"/>
      <c r="F130" s="18"/>
      <c r="G130" s="18"/>
      <c r="H130" s="18"/>
      <c r="I130" s="18"/>
      <c r="J130" s="56"/>
      <c r="K130" s="19"/>
    </row>
    <row r="131" spans="1:20" ht="18" customHeight="1" x14ac:dyDescent="0.15">
      <c r="A131" s="55"/>
      <c r="B131" s="18"/>
      <c r="C131" s="18"/>
      <c r="D131" s="18"/>
      <c r="E131" s="18"/>
      <c r="F131" s="18"/>
      <c r="G131" s="18"/>
      <c r="H131" s="18"/>
      <c r="I131" s="18"/>
      <c r="J131" s="56"/>
      <c r="K131" s="19"/>
    </row>
    <row r="132" spans="1:20" ht="18" customHeight="1" x14ac:dyDescent="0.15">
      <c r="A132" s="55"/>
      <c r="B132" s="131" t="s">
        <v>130</v>
      </c>
      <c r="C132" s="132"/>
      <c r="D132" s="131">
        <f>入力シート!C12</f>
        <v>0</v>
      </c>
      <c r="E132" s="135"/>
      <c r="F132" s="135"/>
      <c r="G132" s="135"/>
      <c r="H132" s="135"/>
      <c r="I132" s="132"/>
      <c r="J132" s="56"/>
      <c r="K132" s="19"/>
    </row>
    <row r="133" spans="1:20" ht="18" customHeight="1" x14ac:dyDescent="0.15">
      <c r="A133" s="55"/>
      <c r="B133" s="133" t="s">
        <v>131</v>
      </c>
      <c r="C133" s="134"/>
      <c r="D133" s="133" t="str">
        <f>入力シート!C95&amp;"　"&amp;入力シート!C93</f>
        <v>　</v>
      </c>
      <c r="E133" s="135"/>
      <c r="F133" s="135"/>
      <c r="G133" s="135"/>
      <c r="H133" s="135"/>
      <c r="I133" s="132"/>
      <c r="J133" s="56"/>
      <c r="K133" s="19"/>
    </row>
    <row r="134" spans="1:20" ht="18" customHeight="1" thickBot="1" x14ac:dyDescent="0.2">
      <c r="A134" s="23"/>
      <c r="B134" s="133" t="s">
        <v>131</v>
      </c>
      <c r="C134" s="134"/>
      <c r="D134" s="133" t="str">
        <f>入力シート!C113&amp;"　"&amp;入力シート!C111</f>
        <v>　</v>
      </c>
      <c r="E134" s="135"/>
      <c r="F134" s="135"/>
      <c r="G134" s="135"/>
      <c r="H134" s="135"/>
      <c r="I134" s="132"/>
      <c r="J134" s="57"/>
      <c r="K134" s="19"/>
    </row>
    <row r="135" spans="1:20" ht="18" customHeight="1" x14ac:dyDescent="0.15">
      <c r="A135" s="19"/>
      <c r="B135" s="19"/>
      <c r="C135" s="19"/>
      <c r="D135" s="19"/>
      <c r="E135" s="19"/>
      <c r="F135" s="19"/>
      <c r="G135" s="19"/>
      <c r="H135" s="19"/>
      <c r="I135" s="19"/>
      <c r="J135" s="246" t="s">
        <v>230</v>
      </c>
      <c r="K135" s="19"/>
    </row>
    <row r="136" spans="1:20" ht="17.25" x14ac:dyDescent="0.15">
      <c r="A136" s="650" t="s">
        <v>52</v>
      </c>
      <c r="B136" s="650"/>
      <c r="C136" s="650"/>
      <c r="D136" s="650"/>
      <c r="E136" s="650"/>
      <c r="F136" s="650"/>
      <c r="G136" s="650"/>
      <c r="H136" s="650"/>
      <c r="I136" s="650"/>
      <c r="J136" s="650"/>
      <c r="K136" s="10"/>
    </row>
    <row r="137" spans="1:20" ht="18" customHeight="1" x14ac:dyDescent="0.15">
      <c r="A137" s="685" t="s">
        <v>91</v>
      </c>
      <c r="B137" s="685"/>
      <c r="C137" s="685"/>
      <c r="D137" s="685"/>
      <c r="E137" s="685"/>
      <c r="F137" s="685"/>
      <c r="G137" s="685"/>
      <c r="H137" s="685"/>
      <c r="I137" s="685"/>
      <c r="J137" s="685"/>
      <c r="K137" s="12"/>
    </row>
    <row r="138" spans="1:20" ht="18" customHeight="1" x14ac:dyDescent="0.15">
      <c r="A138" s="62"/>
      <c r="B138" s="62"/>
      <c r="C138" s="62"/>
      <c r="D138" s="62"/>
      <c r="E138" s="62"/>
      <c r="F138" s="62"/>
      <c r="G138" s="62"/>
      <c r="H138" s="62"/>
      <c r="I138" s="62"/>
      <c r="J138" s="62"/>
      <c r="K138" s="63"/>
    </row>
    <row r="139" spans="1:20" ht="18" customHeight="1" thickBot="1" x14ac:dyDescent="0.2">
      <c r="A139" s="688" t="s">
        <v>53</v>
      </c>
      <c r="B139" s="688"/>
      <c r="C139" s="688"/>
      <c r="D139" s="688"/>
      <c r="E139" s="688"/>
      <c r="F139" s="688"/>
      <c r="G139" s="688"/>
      <c r="H139" s="688"/>
      <c r="I139" s="688"/>
      <c r="J139" s="688"/>
      <c r="K139" s="12"/>
      <c r="L139" s="320" t="s">
        <v>294</v>
      </c>
    </row>
    <row r="140" spans="1:20" ht="17.25" customHeight="1" thickBot="1" x14ac:dyDescent="0.2">
      <c r="A140" s="669" t="s">
        <v>284</v>
      </c>
      <c r="B140" s="671"/>
      <c r="C140" s="671"/>
      <c r="D140" s="671"/>
      <c r="E140" s="672"/>
      <c r="F140" s="5"/>
      <c r="G140" s="668" t="s">
        <v>285</v>
      </c>
      <c r="H140" s="669"/>
      <c r="I140" s="668" t="s">
        <v>286</v>
      </c>
      <c r="J140" s="668"/>
      <c r="K140" s="38"/>
    </row>
    <row r="141" spans="1:20" ht="15.95" customHeight="1" x14ac:dyDescent="0.15">
      <c r="A141" s="341" t="str">
        <f>'出力シート（タイムライン）'!M48</f>
        <v>□大雨注意報</v>
      </c>
      <c r="B141" s="342"/>
      <c r="C141" s="342"/>
      <c r="D141" s="342"/>
      <c r="E141" s="343"/>
      <c r="F141" s="670"/>
      <c r="G141" s="637" t="str">
        <f>'出力シート（タイムライン）'!Q48</f>
        <v>□防災情報の収集(15分)</v>
      </c>
      <c r="H141" s="638"/>
      <c r="I141" s="637" t="str">
        <f>'出力シート（タイムライン）'!U48</f>
        <v>□院長、施設長</v>
      </c>
      <c r="J141" s="638"/>
      <c r="K141" s="39"/>
      <c r="L141" s="665" t="s">
        <v>295</v>
      </c>
      <c r="M141" s="666"/>
      <c r="N141" s="666"/>
      <c r="O141" s="666"/>
      <c r="P141" s="667"/>
      <c r="Q141" s="315" t="str">
        <f>L141&amp;"　□"&amp;M142&amp;"　□"&amp;M143&amp;"　□"&amp;M145</f>
        <v>次のいずれかに該当する場合　□に洪水注意報発表　□（地点）氾濫注意情報発表　□</v>
      </c>
      <c r="R141" s="315" t="s">
        <v>4</v>
      </c>
      <c r="T141" s="315" t="s">
        <v>5</v>
      </c>
    </row>
    <row r="142" spans="1:20" ht="15.95" customHeight="1" x14ac:dyDescent="0.15">
      <c r="A142" s="341" t="str">
        <f>'出力シート（タイムライン）'!M49</f>
        <v>□洪水注意報</v>
      </c>
      <c r="B142" s="342"/>
      <c r="C142" s="342"/>
      <c r="D142" s="342"/>
      <c r="E142" s="343"/>
      <c r="F142" s="670"/>
      <c r="G142" s="639" t="str">
        <f>'出力シート（タイムライン）'!Q49</f>
        <v>□浸水防止対策の準備(2分)</v>
      </c>
      <c r="H142" s="640"/>
      <c r="I142" s="639" t="str">
        <f>'出力シート（タイムライン）'!U49</f>
        <v/>
      </c>
      <c r="J142" s="640"/>
      <c r="K142" s="91"/>
      <c r="L142" s="321" t="s">
        <v>296</v>
      </c>
      <c r="M142" s="18" t="str">
        <f>入力シート!C14&amp;"に洪水注意報発表"</f>
        <v>に洪水注意報発表</v>
      </c>
      <c r="N142" s="18"/>
      <c r="O142" s="18"/>
      <c r="P142" s="56"/>
    </row>
    <row r="143" spans="1:20" ht="15.95" customHeight="1" x14ac:dyDescent="0.15">
      <c r="A143" s="341" t="str">
        <f>'出力シート（タイムライン）'!M50</f>
        <v>□氾濫注意水位超過（火の神2.4ｍ）</v>
      </c>
      <c r="B143" s="342"/>
      <c r="C143" s="342"/>
      <c r="D143" s="342"/>
      <c r="E143" s="343"/>
      <c r="F143" s="670"/>
      <c r="G143" s="639" t="str">
        <f>'出力シート（タイムライン）'!Q50</f>
        <v>□幹部職員の参集(1分)</v>
      </c>
      <c r="H143" s="640"/>
      <c r="I143" s="639" t="str">
        <f>'出力シート（タイムライン）'!U50</f>
        <v/>
      </c>
      <c r="J143" s="640"/>
      <c r="K143" s="91"/>
      <c r="L143" s="321" t="s">
        <v>296</v>
      </c>
      <c r="M143" s="673" t="str">
        <f>入力シート!C61&amp;"（"&amp;入力シート!C63&amp;"地点）氾濫注意情報発表"</f>
        <v>（地点）氾濫注意情報発表</v>
      </c>
      <c r="N143" s="673"/>
      <c r="O143" s="673"/>
      <c r="P143" s="674"/>
    </row>
    <row r="144" spans="1:20" ht="15.95" customHeight="1" x14ac:dyDescent="0.15">
      <c r="A144" s="341" t="str">
        <f>'出力シート（タイムライン）'!M51</f>
        <v>□土砂災害危険度情報「注意」</v>
      </c>
      <c r="B144" s="342"/>
      <c r="C144" s="342"/>
      <c r="D144" s="342"/>
      <c r="E144" s="343"/>
      <c r="F144" s="670"/>
      <c r="G144" s="639" t="str">
        <f>'出力シート（タイムライン）'!Q51</f>
        <v>□参集職員への事前連絡(1分)</v>
      </c>
      <c r="H144" s="640"/>
      <c r="I144" s="639" t="str">
        <f>'出力シート（タイムライン）'!U51</f>
        <v/>
      </c>
      <c r="J144" s="640"/>
      <c r="K144" s="91"/>
      <c r="L144" s="321"/>
      <c r="M144" s="673"/>
      <c r="N144" s="673"/>
      <c r="O144" s="673"/>
      <c r="P144" s="674"/>
    </row>
    <row r="145" spans="1:20" ht="15.95" customHeight="1" x14ac:dyDescent="0.15">
      <c r="A145" s="341" t="str">
        <f>'出力シート（タイムライン）'!M52</f>
        <v/>
      </c>
      <c r="B145" s="342"/>
      <c r="C145" s="342"/>
      <c r="D145" s="342"/>
      <c r="E145" s="343"/>
      <c r="F145" s="670"/>
      <c r="G145" s="639" t="str">
        <f>'出力シート（タイムライン）'!Q52</f>
        <v>□持出し品のチェック(1分)</v>
      </c>
      <c r="H145" s="640"/>
      <c r="I145" s="639" t="str">
        <f>'出力シート（タイムライン）'!U52</f>
        <v/>
      </c>
      <c r="J145" s="640"/>
      <c r="K145" s="91"/>
      <c r="L145" s="321" t="str">
        <f>IF(M145&lt;&gt;"","Ø","")</f>
        <v/>
      </c>
      <c r="M145" s="673" t="str">
        <f>IF(入力シート!C67&lt;&gt;0,入力シート!C67&amp;"（"&amp;入力シート!C69&amp;"地点）氾濫注意情報発表","")</f>
        <v/>
      </c>
      <c r="N145" s="673"/>
      <c r="O145" s="673"/>
      <c r="P145" s="674"/>
    </row>
    <row r="146" spans="1:20" ht="15.95" customHeight="1" x14ac:dyDescent="0.15">
      <c r="A146" s="341" t="str">
        <f>'出力シート（タイムライン）'!M53</f>
        <v/>
      </c>
      <c r="B146" s="342"/>
      <c r="C146" s="342"/>
      <c r="D146" s="342"/>
      <c r="E146" s="343"/>
      <c r="F146" s="670"/>
      <c r="G146" s="639" t="str">
        <f>'出力シート（タイムライン）'!Q53</f>
        <v>□避難路の確認(5分)</v>
      </c>
      <c r="H146" s="640"/>
      <c r="I146" s="639" t="str">
        <f>'出力シート（タイムライン）'!U53</f>
        <v/>
      </c>
      <c r="J146" s="640"/>
      <c r="K146" s="91"/>
      <c r="L146" s="321"/>
      <c r="M146" s="673"/>
      <c r="N146" s="673"/>
      <c r="O146" s="673"/>
      <c r="P146" s="674"/>
    </row>
    <row r="147" spans="1:20" ht="15.95" customHeight="1" x14ac:dyDescent="0.15">
      <c r="A147" s="341" t="str">
        <f>'出力シート（タイムライン）'!M54</f>
        <v/>
      </c>
      <c r="B147" s="342"/>
      <c r="C147" s="342"/>
      <c r="D147" s="342"/>
      <c r="E147" s="343"/>
      <c r="F147" s="670"/>
      <c r="G147" s="639" t="str">
        <f>'出力シート（タイムライン）'!Q54</f>
        <v>□利用者への注意喚起(10分)</v>
      </c>
      <c r="H147" s="640"/>
      <c r="I147" s="639" t="str">
        <f>'出力シート（タイムライン）'!U54</f>
        <v/>
      </c>
      <c r="J147" s="640"/>
      <c r="K147" s="91"/>
      <c r="L147" s="321" t="str">
        <f>IF(M147&lt;&gt;"","Ø","")</f>
        <v/>
      </c>
      <c r="M147" s="673" t="str">
        <f>IF(入力シート!C73&lt;&gt;0,入力シート!C73&amp;"（"&amp;入力シート!C75&amp;"地点）氾濫注意情報発表","")</f>
        <v/>
      </c>
      <c r="N147" s="673"/>
      <c r="O147" s="673"/>
      <c r="P147" s="674"/>
    </row>
    <row r="148" spans="1:20" ht="15.95" customHeight="1" thickBot="1" x14ac:dyDescent="0.2">
      <c r="A148" s="344" t="str">
        <f>'出力シート（タイムライン）'!M55</f>
        <v/>
      </c>
      <c r="B148" s="345"/>
      <c r="C148" s="345"/>
      <c r="D148" s="345"/>
      <c r="E148" s="346"/>
      <c r="F148" s="670"/>
      <c r="G148" s="643" t="str">
        <f>'出力シート（タイムライン）'!Q55</f>
        <v/>
      </c>
      <c r="H148" s="644"/>
      <c r="I148" s="377"/>
      <c r="J148" s="378"/>
      <c r="K148" s="91"/>
      <c r="L148" s="322"/>
      <c r="M148" s="686"/>
      <c r="N148" s="686"/>
      <c r="O148" s="686"/>
      <c r="P148" s="687"/>
    </row>
    <row r="149" spans="1:20" ht="15.95" customHeight="1" thickBot="1" x14ac:dyDescent="0.2">
      <c r="A149" s="347"/>
      <c r="B149" s="348"/>
      <c r="C149" s="348"/>
      <c r="D149" s="348"/>
      <c r="E149" s="348"/>
      <c r="F149" s="349"/>
      <c r="G149" s="379"/>
      <c r="H149" s="379"/>
      <c r="I149" s="379"/>
      <c r="J149" s="379"/>
      <c r="K149" s="61"/>
      <c r="R149" s="316"/>
      <c r="T149" s="316"/>
    </row>
    <row r="150" spans="1:20" ht="15.95" customHeight="1" x14ac:dyDescent="0.15">
      <c r="A150" s="351" t="str">
        <f>'出力シート（タイムライン）'!M58</f>
        <v>□大雨警報</v>
      </c>
      <c r="B150" s="352"/>
      <c r="C150" s="352"/>
      <c r="D150" s="352"/>
      <c r="E150" s="353"/>
      <c r="F150" s="670"/>
      <c r="G150" s="696" t="str">
        <f>'出力シート（タイムライン）'!Q58</f>
        <v>□職員の参集(20分)</v>
      </c>
      <c r="H150" s="697"/>
      <c r="I150" s="637" t="str">
        <f>'出力シート（タイムライン）'!U58</f>
        <v>□院長、施設長</v>
      </c>
      <c r="J150" s="638"/>
      <c r="K150" s="40"/>
      <c r="L150" s="665" t="s">
        <v>3</v>
      </c>
      <c r="M150" s="666"/>
      <c r="N150" s="666"/>
      <c r="O150" s="666"/>
      <c r="P150" s="667"/>
      <c r="Q150" s="315" t="str">
        <f>L150&amp;"　□"&amp;M151&amp;"　□"&amp;M153&amp;"　□"&amp;M154</f>
        <v>以下のいずれかに該当する場合　□に高齢者等避難の発令　□に洪水警報発表　□（地点）氾濫警戒情報発表</v>
      </c>
      <c r="R150" s="316" t="s">
        <v>4</v>
      </c>
      <c r="T150" s="315" t="s">
        <v>5</v>
      </c>
    </row>
    <row r="151" spans="1:20" ht="15.95" customHeight="1" x14ac:dyDescent="0.15">
      <c r="A151" s="341" t="str">
        <f>'出力シート（タイムライン）'!M59</f>
        <v>□洪水警報</v>
      </c>
      <c r="B151" s="342"/>
      <c r="C151" s="342"/>
      <c r="D151" s="342"/>
      <c r="E151" s="343"/>
      <c r="F151" s="670"/>
      <c r="G151" s="660" t="str">
        <f>'出力シート（タイムライン）'!Q59</f>
        <v>□土嚢の設置(20分)</v>
      </c>
      <c r="H151" s="661"/>
      <c r="I151" s="639" t="str">
        <f>'出力シート（タイムライン）'!U59</f>
        <v>□各班任</v>
      </c>
      <c r="J151" s="640"/>
      <c r="K151" s="40"/>
      <c r="L151" s="321" t="s">
        <v>296</v>
      </c>
      <c r="M151" s="690" t="str">
        <f>入力シート!C16&amp;"に高齢者等避難の発令"</f>
        <v>に高齢者等避難の発令</v>
      </c>
      <c r="N151" s="690"/>
      <c r="O151" s="690"/>
      <c r="P151" s="691"/>
      <c r="R151" s="316"/>
    </row>
    <row r="152" spans="1:20" ht="15.95" customHeight="1" x14ac:dyDescent="0.15">
      <c r="A152" s="341" t="str">
        <f>'出力シート（タイムライン）'!M60</f>
        <v>□土砂災害危険度情報「警戒」</v>
      </c>
      <c r="B152" s="342"/>
      <c r="C152" s="342"/>
      <c r="D152" s="342"/>
      <c r="E152" s="343"/>
      <c r="F152" s="670"/>
      <c r="G152" s="660" t="str">
        <f>'出力シート（タイムライン）'!Q60</f>
        <v>□止水板の設置(30分)</v>
      </c>
      <c r="H152" s="661"/>
      <c r="I152" s="639" t="str">
        <f>'出力シート（タイムライン）'!U60</f>
        <v>□主任</v>
      </c>
      <c r="J152" s="640"/>
      <c r="K152" s="40"/>
      <c r="L152" s="321"/>
      <c r="M152" s="690"/>
      <c r="N152" s="690"/>
      <c r="O152" s="690"/>
      <c r="P152" s="691"/>
      <c r="R152" s="315" t="s">
        <v>6</v>
      </c>
      <c r="T152" s="315" t="s">
        <v>7</v>
      </c>
    </row>
    <row r="153" spans="1:20" ht="15.95" customHeight="1" x14ac:dyDescent="0.15">
      <c r="A153" s="341" t="str">
        <f>'出力シート（タイムライン）'!M61</f>
        <v/>
      </c>
      <c r="B153" s="342"/>
      <c r="C153" s="342"/>
      <c r="D153" s="342"/>
      <c r="E153" s="343"/>
      <c r="F153" s="670"/>
      <c r="G153" s="660" t="str">
        <f>'出力シート（タイムライン）'!Q61</f>
        <v>□重要備品、設備の退避(3分)</v>
      </c>
      <c r="H153" s="661"/>
      <c r="I153" s="639" t="str">
        <f>'出力シート（タイムライン）'!U61</f>
        <v/>
      </c>
      <c r="J153" s="640"/>
      <c r="K153" s="40"/>
      <c r="L153" s="321" t="s">
        <v>296</v>
      </c>
      <c r="M153" s="692" t="str">
        <f>入力シート!C14&amp;"に洪水警報発表"</f>
        <v>に洪水警報発表</v>
      </c>
      <c r="N153" s="692"/>
      <c r="O153" s="692"/>
      <c r="P153" s="693"/>
    </row>
    <row r="154" spans="1:20" ht="15.95" customHeight="1" x14ac:dyDescent="0.15">
      <c r="A154" s="341" t="str">
        <f>'出力シート（タイムライン）'!M62</f>
        <v/>
      </c>
      <c r="B154" s="342"/>
      <c r="C154" s="342"/>
      <c r="D154" s="342"/>
      <c r="E154" s="343"/>
      <c r="F154" s="670"/>
      <c r="G154" s="660" t="str">
        <f>'出力シート（タイムライン）'!Q62</f>
        <v>□利用者家族(保護者)への事前連絡(3分)</v>
      </c>
      <c r="H154" s="661"/>
      <c r="I154" s="639" t="str">
        <f>'出力シート（タイムライン）'!U62</f>
        <v/>
      </c>
      <c r="J154" s="640"/>
      <c r="K154" s="40"/>
      <c r="L154" s="321" t="s">
        <v>296</v>
      </c>
      <c r="M154" s="694" t="str">
        <f>入力シート!C61&amp;"（"&amp;入力シート!C63&amp;"地点）氾濫警戒情報発表"</f>
        <v>（地点）氾濫警戒情報発表</v>
      </c>
      <c r="N154" s="694"/>
      <c r="O154" s="694"/>
      <c r="P154" s="695"/>
      <c r="R154" s="315" t="s">
        <v>8</v>
      </c>
      <c r="T154" s="315" t="s">
        <v>5</v>
      </c>
    </row>
    <row r="155" spans="1:20" ht="15.95" customHeight="1" x14ac:dyDescent="0.15">
      <c r="A155" s="341" t="str">
        <f>'出力シート（タイムライン）'!M63</f>
        <v/>
      </c>
      <c r="B155" s="342"/>
      <c r="C155" s="342"/>
      <c r="D155" s="342"/>
      <c r="E155" s="343"/>
      <c r="F155" s="670"/>
      <c r="G155" s="660" t="str">
        <f>'出力シート（タイムライン）'!Q63</f>
        <v>□利用者家族(保護者)への引渡し(3分)</v>
      </c>
      <c r="H155" s="661"/>
      <c r="I155" s="639" t="str">
        <f>'出力シート（タイムライン）'!U63</f>
        <v/>
      </c>
      <c r="J155" s="640"/>
      <c r="K155" s="40"/>
      <c r="L155" s="321"/>
      <c r="M155" s="694"/>
      <c r="N155" s="694"/>
      <c r="O155" s="694"/>
      <c r="P155" s="695"/>
    </row>
    <row r="156" spans="1:20" ht="15.95" customHeight="1" x14ac:dyDescent="0.15">
      <c r="A156" s="341" t="str">
        <f>'出力シート（タイムライン）'!M64</f>
        <v/>
      </c>
      <c r="B156" s="342"/>
      <c r="C156" s="342"/>
      <c r="D156" s="342"/>
      <c r="E156" s="343"/>
      <c r="F156" s="670"/>
      <c r="G156" s="660" t="str">
        <f>'出力シート（タイムライン）'!Q64</f>
        <v>□持出し品の準備(3分)</v>
      </c>
      <c r="H156" s="661"/>
      <c r="I156" s="639" t="str">
        <f>'出力シート（タイムライン）'!U64</f>
        <v/>
      </c>
      <c r="J156" s="640"/>
      <c r="K156" s="40"/>
      <c r="L156" s="321" t="str">
        <f>IF(M156&lt;&gt;"","Ø","")</f>
        <v/>
      </c>
      <c r="M156" s="694" t="str">
        <f>IF(入力シート!C67&lt;&gt;"",入力シート!C67&amp;"（"&amp;入力シート!C69&amp;"地点）氾濫警戒情報発表","")</f>
        <v/>
      </c>
      <c r="N156" s="694"/>
      <c r="O156" s="694"/>
      <c r="P156" s="695"/>
      <c r="R156" s="315" t="s">
        <v>9</v>
      </c>
      <c r="T156" s="315" t="s">
        <v>5</v>
      </c>
    </row>
    <row r="157" spans="1:20" ht="15.95" customHeight="1" x14ac:dyDescent="0.15">
      <c r="A157" s="341" t="str">
        <f>'出力シート（タイムライン）'!M65</f>
        <v/>
      </c>
      <c r="B157" s="342"/>
      <c r="C157" s="342"/>
      <c r="D157" s="342"/>
      <c r="E157" s="343"/>
      <c r="F157" s="670"/>
      <c r="G157" s="660" t="str">
        <f>'出力シート（タイムライン）'!Q65</f>
        <v>□外来診療休止の判断(3分)</v>
      </c>
      <c r="H157" s="661"/>
      <c r="I157" s="639" t="str">
        <f>'出力シート（タイムライン）'!U65</f>
        <v/>
      </c>
      <c r="J157" s="640"/>
      <c r="K157" s="40"/>
      <c r="L157" s="321"/>
      <c r="M157" s="694"/>
      <c r="N157" s="694"/>
      <c r="O157" s="694"/>
      <c r="P157" s="695"/>
    </row>
    <row r="158" spans="1:20" ht="15.95" customHeight="1" x14ac:dyDescent="0.15">
      <c r="A158" s="341" t="str">
        <f>'出力シート（タイムライン）'!M67</f>
        <v/>
      </c>
      <c r="B158" s="342"/>
      <c r="C158" s="342"/>
      <c r="D158" s="342"/>
      <c r="E158" s="343"/>
      <c r="F158" s="670"/>
      <c r="G158" s="660"/>
      <c r="H158" s="661"/>
      <c r="I158" s="639" t="str">
        <f>'出力シート（タイムライン）'!U66</f>
        <v/>
      </c>
      <c r="J158" s="640"/>
      <c r="K158" s="40"/>
      <c r="L158" s="321" t="str">
        <f>IF(M158&lt;&gt;"","Ø","")</f>
        <v/>
      </c>
      <c r="M158" s="694" t="str">
        <f>IF(入力シート!C73&lt;&gt;"",入力シート!C73&amp;"（"&amp;入力シート!C75&amp;"地点）氾濫警戒情報発表","")</f>
        <v/>
      </c>
      <c r="N158" s="694"/>
      <c r="O158" s="694"/>
      <c r="P158" s="695"/>
      <c r="R158" s="315" t="s">
        <v>10</v>
      </c>
      <c r="T158" s="315" t="s">
        <v>7</v>
      </c>
    </row>
    <row r="159" spans="1:20" ht="15.95" customHeight="1" thickBot="1" x14ac:dyDescent="0.2">
      <c r="A159" s="344"/>
      <c r="B159" s="345"/>
      <c r="C159" s="345"/>
      <c r="D159" s="345"/>
      <c r="E159" s="346"/>
      <c r="F159" s="670"/>
      <c r="G159" s="380"/>
      <c r="H159" s="381"/>
      <c r="I159" s="643" t="str">
        <f>'出力シート（タイムライン）'!U67</f>
        <v/>
      </c>
      <c r="J159" s="644"/>
      <c r="K159" s="40"/>
      <c r="L159" s="322"/>
      <c r="M159" s="701"/>
      <c r="N159" s="701"/>
      <c r="O159" s="701"/>
      <c r="P159" s="702"/>
    </row>
    <row r="160" spans="1:20" ht="15.95" customHeight="1" thickBot="1" x14ac:dyDescent="0.2">
      <c r="A160" s="347"/>
      <c r="B160" s="350"/>
      <c r="C160" s="350"/>
      <c r="D160" s="350"/>
      <c r="E160" s="350"/>
      <c r="F160" s="349"/>
      <c r="G160" s="382"/>
      <c r="H160" s="382"/>
      <c r="I160" s="382"/>
      <c r="J160" s="382"/>
      <c r="K160" s="40"/>
    </row>
    <row r="161" spans="1:20" ht="15.95" customHeight="1" x14ac:dyDescent="0.15">
      <c r="A161" s="794" t="str">
        <f>'出力シート（タイムライン）'!M68</f>
        <v>□高齢者等避難（警戒レベル３）</v>
      </c>
      <c r="B161" s="795"/>
      <c r="C161" s="795"/>
      <c r="D161" s="795"/>
      <c r="E161" s="796"/>
      <c r="F161" s="649"/>
      <c r="G161" s="637" t="str">
        <f>'出力シート（タイムライン）'!Q68</f>
        <v>□避難開始の判断(20分)</v>
      </c>
      <c r="H161" s="638"/>
      <c r="I161" s="637" t="str">
        <f>'出力シート（タイムライン）'!U68</f>
        <v>□院長、施設長</v>
      </c>
      <c r="J161" s="638"/>
      <c r="K161" s="39"/>
      <c r="L161" s="704" t="s">
        <v>20</v>
      </c>
      <c r="M161" s="705"/>
      <c r="N161" s="705"/>
      <c r="O161" s="705"/>
      <c r="P161" s="706"/>
      <c r="Q161" s="315" t="str">
        <f>L161&amp;"　□"&amp;M162&amp;"　□"&amp;M164&amp;"　□"&amp;M166</f>
        <v>以下のいずれかに該当する場合　□地区に避難指示の発令　□（地点）氾濫危険情報発表　□</v>
      </c>
      <c r="R161" s="315" t="s">
        <v>11</v>
      </c>
      <c r="T161" s="315" t="s">
        <v>7</v>
      </c>
    </row>
    <row r="162" spans="1:20" ht="15.95" customHeight="1" x14ac:dyDescent="0.15">
      <c r="A162" s="657" t="str">
        <f>'出力シート（タイムライン）'!M69</f>
        <v>□避難判断水位（火の神2.6ｍ）</v>
      </c>
      <c r="B162" s="658"/>
      <c r="C162" s="658"/>
      <c r="D162" s="658"/>
      <c r="E162" s="659"/>
      <c r="F162" s="649"/>
      <c r="G162" s="639" t="str">
        <f>'出力シート（タイムライン）'!Q69</f>
        <v>□避難所への移動開始(15分)</v>
      </c>
      <c r="H162" s="640"/>
      <c r="I162" s="784" t="str">
        <f>'出力シート（タイムライン）'!U69</f>
        <v>□避難誘導員</v>
      </c>
      <c r="J162" s="785"/>
      <c r="K162" s="39"/>
      <c r="L162" s="321" t="s">
        <v>296</v>
      </c>
      <c r="M162" s="707" t="str">
        <f>入力シート!C16&amp;"地区に避難指示の発令"</f>
        <v>地区に避難指示の発令</v>
      </c>
      <c r="N162" s="708"/>
      <c r="O162" s="708"/>
      <c r="P162" s="709"/>
    </row>
    <row r="163" spans="1:20" ht="15.95" customHeight="1" x14ac:dyDescent="0.15">
      <c r="A163" s="657" t="str">
        <f>'出力シート（タイムライン）'!M70</f>
        <v/>
      </c>
      <c r="B163" s="658"/>
      <c r="C163" s="658"/>
      <c r="D163" s="658"/>
      <c r="E163" s="659"/>
      <c r="F163" s="649"/>
      <c r="G163" s="639" t="str">
        <f>'出力シート（タイムライン）'!Q70</f>
        <v>□利用者家族(保護者)への避難開始連絡(15分)</v>
      </c>
      <c r="H163" s="640"/>
      <c r="I163" s="784" t="str">
        <f>'出力シート（タイムライン）'!U70</f>
        <v/>
      </c>
      <c r="J163" s="785"/>
      <c r="K163" s="91"/>
      <c r="L163" s="321"/>
      <c r="M163" s="707"/>
      <c r="N163" s="708"/>
      <c r="O163" s="708"/>
      <c r="P163" s="709"/>
    </row>
    <row r="164" spans="1:20" ht="15.95" customHeight="1" x14ac:dyDescent="0.15">
      <c r="A164" s="657" t="str">
        <f>'出力シート（タイムライン）'!M71</f>
        <v/>
      </c>
      <c r="B164" s="658"/>
      <c r="C164" s="658"/>
      <c r="D164" s="658"/>
      <c r="E164" s="659"/>
      <c r="F164" s="649"/>
      <c r="G164" s="639" t="str">
        <f>'出力シート（タイムライン）'!Q71</f>
        <v/>
      </c>
      <c r="H164" s="640"/>
      <c r="I164" s="784" t="str">
        <f>'出力シート（タイムライン）'!U71</f>
        <v/>
      </c>
      <c r="J164" s="785"/>
      <c r="K164" s="91"/>
      <c r="L164" s="321" t="s">
        <v>296</v>
      </c>
      <c r="M164" s="694" t="str">
        <f>入力シート!C61&amp;"（"&amp;入力シート!C63&amp;"地点）氾濫危険情報発表"</f>
        <v>（地点）氾濫危険情報発表</v>
      </c>
      <c r="N164" s="694"/>
      <c r="O164" s="694"/>
      <c r="P164" s="695"/>
    </row>
    <row r="165" spans="1:20" ht="15.95" customHeight="1" x14ac:dyDescent="0.15">
      <c r="A165" s="657" t="str">
        <f>'出力シート（タイムライン）'!M72</f>
        <v/>
      </c>
      <c r="B165" s="658"/>
      <c r="C165" s="658"/>
      <c r="D165" s="658"/>
      <c r="E165" s="659"/>
      <c r="F165" s="649"/>
      <c r="G165" s="639" t="str">
        <f>'出力シート（タイムライン）'!Q72</f>
        <v/>
      </c>
      <c r="H165" s="640"/>
      <c r="I165" s="784" t="str">
        <f>'出力シート（タイムライン）'!U72</f>
        <v/>
      </c>
      <c r="J165" s="785"/>
      <c r="K165" s="91"/>
      <c r="L165" s="321"/>
      <c r="M165" s="694"/>
      <c r="N165" s="694"/>
      <c r="O165" s="694"/>
      <c r="P165" s="695"/>
    </row>
    <row r="166" spans="1:20" ht="15.95" customHeight="1" x14ac:dyDescent="0.15">
      <c r="A166" s="657" t="str">
        <f>'出力シート（タイムライン）'!M73</f>
        <v/>
      </c>
      <c r="B166" s="658"/>
      <c r="C166" s="658"/>
      <c r="D166" s="658"/>
      <c r="E166" s="659"/>
      <c r="F166" s="649"/>
      <c r="G166" s="639" t="str">
        <f>'出力シート（タイムライン）'!Q73</f>
        <v/>
      </c>
      <c r="H166" s="640"/>
      <c r="I166" s="784" t="str">
        <f>'出力シート（タイムライン）'!U73</f>
        <v/>
      </c>
      <c r="J166" s="785"/>
      <c r="K166" s="91"/>
      <c r="L166" s="321" t="str">
        <f>IF(M166&lt;&gt;"","Ø","")</f>
        <v/>
      </c>
      <c r="M166" s="694" t="str">
        <f>IF(入力シート!C67&lt;&gt;"",入力シート!C67&amp;"（"&amp;入力シート!C69&amp;"地点）氾濫危険情報発表","")</f>
        <v/>
      </c>
      <c r="N166" s="694"/>
      <c r="O166" s="694"/>
      <c r="P166" s="695"/>
    </row>
    <row r="167" spans="1:20" ht="15.95" customHeight="1" x14ac:dyDescent="0.15">
      <c r="A167" s="657" t="str">
        <f>'出力シート（タイムライン）'!M74</f>
        <v/>
      </c>
      <c r="B167" s="658"/>
      <c r="C167" s="658"/>
      <c r="D167" s="658"/>
      <c r="E167" s="659"/>
      <c r="F167" s="649"/>
      <c r="G167" s="639" t="str">
        <f>'出力シート（タイムライン）'!Q74</f>
        <v/>
      </c>
      <c r="H167" s="640"/>
      <c r="I167" s="784" t="str">
        <f>'出力シート（タイムライン）'!U74</f>
        <v/>
      </c>
      <c r="J167" s="785"/>
      <c r="K167" s="323"/>
      <c r="L167" s="321"/>
      <c r="M167" s="694"/>
      <c r="N167" s="694"/>
      <c r="O167" s="694"/>
      <c r="P167" s="695"/>
    </row>
    <row r="168" spans="1:20" ht="15.95" customHeight="1" x14ac:dyDescent="0.15">
      <c r="A168" s="790" t="str">
        <f>'出力シート（タイムライン）'!M75</f>
        <v>□避難指示（警戒レベル４）</v>
      </c>
      <c r="B168" s="791"/>
      <c r="C168" s="791"/>
      <c r="D168" s="791"/>
      <c r="E168" s="792"/>
      <c r="F168" s="649"/>
      <c r="G168" s="788" t="str">
        <f>'出力シート（タイムライン）'!Q75</f>
        <v>□利用者避難完了の確認(5分)</v>
      </c>
      <c r="H168" s="789"/>
      <c r="I168" s="800" t="str">
        <f>'出力シート（タイムライン）'!U75</f>
        <v>□避難誘導員</v>
      </c>
      <c r="J168" s="801"/>
      <c r="K168" s="323"/>
      <c r="L168" s="321"/>
      <c r="M168" s="694"/>
      <c r="N168" s="694"/>
      <c r="O168" s="694"/>
      <c r="P168" s="695"/>
    </row>
    <row r="169" spans="1:20" ht="15.95" customHeight="1" x14ac:dyDescent="0.15">
      <c r="A169" s="657" t="str">
        <f>'出力シート（タイムライン）'!M76</f>
        <v>□氾濫危険水位（火の神3.3ｍ）</v>
      </c>
      <c r="B169" s="658"/>
      <c r="C169" s="658"/>
      <c r="D169" s="658"/>
      <c r="E169" s="659"/>
      <c r="F169" s="649"/>
      <c r="G169" s="639" t="str">
        <f>'出力シート（タイムライン）'!Q76</f>
        <v>□従業員の安否確認(5分)</v>
      </c>
      <c r="H169" s="640"/>
      <c r="I169" s="784" t="str">
        <f>'出力シート（タイムライン）'!U76</f>
        <v/>
      </c>
      <c r="J169" s="785"/>
      <c r="K169" s="323"/>
      <c r="L169" s="321"/>
      <c r="M169" s="694"/>
      <c r="N169" s="694"/>
      <c r="O169" s="694"/>
      <c r="P169" s="695"/>
    </row>
    <row r="170" spans="1:20" ht="15.95" customHeight="1" x14ac:dyDescent="0.15">
      <c r="A170" s="657" t="str">
        <f>'出力シート（タイムライン）'!M77</f>
        <v>□土砂災害警戒情報</v>
      </c>
      <c r="B170" s="658"/>
      <c r="C170" s="658"/>
      <c r="D170" s="658"/>
      <c r="E170" s="659"/>
      <c r="F170" s="649"/>
      <c r="G170" s="639" t="str">
        <f>'出力シート（タイムライン）'!Q77</f>
        <v>□利用者家族(保護者)への避難先連絡(15分)</v>
      </c>
      <c r="H170" s="640"/>
      <c r="I170" s="784" t="str">
        <f>'出力シート（タイムライン）'!U77</f>
        <v/>
      </c>
      <c r="J170" s="785"/>
      <c r="K170" s="323"/>
      <c r="L170" s="321"/>
      <c r="M170" s="694"/>
      <c r="N170" s="694"/>
      <c r="O170" s="694"/>
      <c r="P170" s="695"/>
    </row>
    <row r="171" spans="1:20" ht="15.95" customHeight="1" x14ac:dyDescent="0.15">
      <c r="A171" s="657" t="str">
        <f>'出力シート（タイムライン）'!M78</f>
        <v>□土砂災害危険度情報「非常に危険」「極めて危険」</v>
      </c>
      <c r="B171" s="658"/>
      <c r="C171" s="658"/>
      <c r="D171" s="658"/>
      <c r="E171" s="659"/>
      <c r="F171" s="649"/>
      <c r="G171" s="639" t="str">
        <f>'出力シート（タイムライン）'!Q78</f>
        <v>□急病人の緊急搬送要請(5分)</v>
      </c>
      <c r="H171" s="640"/>
      <c r="I171" s="784" t="str">
        <f>'出力シート（タイムライン）'!U78</f>
        <v/>
      </c>
      <c r="J171" s="785"/>
      <c r="K171" s="323"/>
      <c r="L171" s="321"/>
      <c r="M171" s="694"/>
      <c r="N171" s="694"/>
      <c r="O171" s="694"/>
      <c r="P171" s="695"/>
    </row>
    <row r="172" spans="1:20" ht="15.95" customHeight="1" x14ac:dyDescent="0.15">
      <c r="A172" s="657" t="str">
        <f>'出力シート（タイムライン）'!M79</f>
        <v/>
      </c>
      <c r="B172" s="658"/>
      <c r="C172" s="658"/>
      <c r="D172" s="658"/>
      <c r="E172" s="659"/>
      <c r="F172" s="649"/>
      <c r="G172" s="639" t="str">
        <f>'出力シート（タイムライン）'!Q79</f>
        <v/>
      </c>
      <c r="H172" s="640"/>
      <c r="I172" s="784" t="str">
        <f>'出力シート（タイムライン）'!U79</f>
        <v/>
      </c>
      <c r="J172" s="785"/>
      <c r="K172" s="91"/>
      <c r="L172" s="321"/>
      <c r="M172" s="694"/>
      <c r="N172" s="694"/>
      <c r="O172" s="694"/>
      <c r="P172" s="695"/>
    </row>
    <row r="173" spans="1:20" ht="15.95" customHeight="1" x14ac:dyDescent="0.15">
      <c r="A173" s="657" t="str">
        <f>'出力シート（タイムライン）'!M80</f>
        <v/>
      </c>
      <c r="B173" s="658"/>
      <c r="C173" s="658"/>
      <c r="D173" s="658"/>
      <c r="E173" s="659"/>
      <c r="F173" s="649"/>
      <c r="G173" s="639" t="str">
        <f>'出力シート（タイムライン）'!Q80</f>
        <v/>
      </c>
      <c r="H173" s="640"/>
      <c r="I173" s="784" t="str">
        <f>'出力シート（タイムライン）'!U80</f>
        <v/>
      </c>
      <c r="J173" s="785"/>
      <c r="K173" s="91"/>
      <c r="L173" s="321" t="str">
        <f>IF(M173&lt;&gt;"","Ø","")</f>
        <v/>
      </c>
      <c r="M173" s="694" t="str">
        <f>IF(入力シート!C73&lt;&gt;"",入力シート!C73&amp;"（"&amp;入力シート!C75&amp;"地点）氾濫危険情報発表","")</f>
        <v/>
      </c>
      <c r="N173" s="694"/>
      <c r="O173" s="694"/>
      <c r="P173" s="695"/>
    </row>
    <row r="174" spans="1:20" ht="15.95" customHeight="1" thickBot="1" x14ac:dyDescent="0.2">
      <c r="A174" s="657" t="str">
        <f>'出力シート（タイムライン）'!M81</f>
        <v/>
      </c>
      <c r="B174" s="658"/>
      <c r="C174" s="658"/>
      <c r="D174" s="658"/>
      <c r="E174" s="659"/>
      <c r="F174" s="649"/>
      <c r="G174" s="802" t="str">
        <f>'出力シート（タイムライン）'!Q81</f>
        <v/>
      </c>
      <c r="H174" s="803"/>
      <c r="I174" s="786" t="str">
        <f>'出力シート（タイムライン）'!U81</f>
        <v/>
      </c>
      <c r="J174" s="787"/>
      <c r="K174" s="91"/>
      <c r="L174" s="322"/>
      <c r="M174" s="701"/>
      <c r="N174" s="701"/>
      <c r="O174" s="701"/>
      <c r="P174" s="702"/>
    </row>
    <row r="175" spans="1:20" ht="15.95" customHeight="1" x14ac:dyDescent="0.15">
      <c r="A175" s="790" t="str">
        <f>'出力シート（タイムライン）'!M82</f>
        <v>□特別警報（警戒レベル５）</v>
      </c>
      <c r="B175" s="791"/>
      <c r="C175" s="791"/>
      <c r="D175" s="791"/>
      <c r="E175" s="792"/>
      <c r="F175" s="354"/>
      <c r="G175" s="639" t="str">
        <f>'出力シート（タイムライン）'!Q82</f>
        <v>□利用者の安全確保・体調管理(5分)</v>
      </c>
      <c r="H175" s="640"/>
      <c r="I175" s="784" t="str">
        <f>'出力シート（タイムライン）'!U82</f>
        <v>□全職員</v>
      </c>
      <c r="J175" s="785"/>
      <c r="K175" s="91"/>
    </row>
    <row r="176" spans="1:20" ht="15.95" customHeight="1" x14ac:dyDescent="0.15">
      <c r="A176" s="657" t="str">
        <f>'出力シート（タイムライン）'!M83</f>
        <v>□記録的短時間大雨情報</v>
      </c>
      <c r="B176" s="658"/>
      <c r="C176" s="658"/>
      <c r="D176" s="658"/>
      <c r="E176" s="659"/>
      <c r="F176" s="354"/>
      <c r="G176" s="639" t="str">
        <f>'出力シート（タイムライン）'!Q83</f>
        <v/>
      </c>
      <c r="H176" s="640"/>
      <c r="I176" s="784" t="str">
        <f>'出力シート（タイムライン）'!U83</f>
        <v/>
      </c>
      <c r="J176" s="785"/>
    </row>
    <row r="177" spans="1:12" ht="15.95" customHeight="1" x14ac:dyDescent="0.15">
      <c r="A177" s="657" t="str">
        <f>'出力シート（タイムライン）'!M84</f>
        <v/>
      </c>
      <c r="B177" s="658"/>
      <c r="C177" s="658"/>
      <c r="D177" s="658"/>
      <c r="E177" s="659"/>
      <c r="F177" s="354"/>
      <c r="G177" s="639" t="str">
        <f>'出力シート（タイムライン）'!Q84</f>
        <v/>
      </c>
      <c r="H177" s="640"/>
      <c r="I177" s="784" t="str">
        <f>'出力シート（タイムライン）'!U84</f>
        <v/>
      </c>
      <c r="J177" s="785"/>
    </row>
    <row r="178" spans="1:12" ht="15.95" customHeight="1" x14ac:dyDescent="0.15">
      <c r="A178" s="657" t="str">
        <f>'出力シート（タイムライン）'!M85</f>
        <v/>
      </c>
      <c r="B178" s="658"/>
      <c r="C178" s="658"/>
      <c r="D178" s="658"/>
      <c r="E178" s="659"/>
      <c r="F178" s="354"/>
      <c r="G178" s="639" t="str">
        <f>'出力シート（タイムライン）'!Q85</f>
        <v/>
      </c>
      <c r="H178" s="640"/>
      <c r="I178" s="784" t="str">
        <f>'出力シート（タイムライン）'!U85</f>
        <v/>
      </c>
      <c r="J178" s="785"/>
    </row>
    <row r="179" spans="1:12" ht="15.95" customHeight="1" x14ac:dyDescent="0.15">
      <c r="A179" s="657" t="str">
        <f>'出力シート（タイムライン）'!M86</f>
        <v/>
      </c>
      <c r="B179" s="658"/>
      <c r="C179" s="658"/>
      <c r="D179" s="658"/>
      <c r="E179" s="659"/>
      <c r="F179" s="354"/>
      <c r="G179" s="639" t="str">
        <f>'出力シート（タイムライン）'!Q86</f>
        <v/>
      </c>
      <c r="H179" s="640"/>
      <c r="I179" s="784" t="str">
        <f>'出力シート（タイムライン）'!U86</f>
        <v/>
      </c>
      <c r="J179" s="785"/>
    </row>
    <row r="180" spans="1:12" ht="15.95" customHeight="1" x14ac:dyDescent="0.15">
      <c r="A180" s="657" t="str">
        <f>'出力シート（タイムライン）'!M87</f>
        <v/>
      </c>
      <c r="B180" s="658"/>
      <c r="C180" s="658"/>
      <c r="D180" s="658"/>
      <c r="E180" s="659"/>
      <c r="F180" s="354"/>
      <c r="G180" s="639" t="str">
        <f>'出力シート（タイムライン）'!Q87</f>
        <v/>
      </c>
      <c r="H180" s="640"/>
      <c r="I180" s="784" t="str">
        <f>'出力シート（タイムライン）'!U87</f>
        <v/>
      </c>
      <c r="J180" s="785"/>
    </row>
    <row r="181" spans="1:12" ht="15.95" customHeight="1" x14ac:dyDescent="0.15">
      <c r="A181" s="657"/>
      <c r="B181" s="658"/>
      <c r="C181" s="658"/>
      <c r="D181" s="658"/>
      <c r="E181" s="659"/>
      <c r="F181" s="354"/>
      <c r="G181" s="639"/>
      <c r="H181" s="640"/>
      <c r="I181" s="784"/>
      <c r="J181" s="785"/>
    </row>
    <row r="182" spans="1:12" ht="15.95" customHeight="1" thickBot="1" x14ac:dyDescent="0.2">
      <c r="A182" s="797"/>
      <c r="B182" s="798"/>
      <c r="C182" s="798"/>
      <c r="D182" s="798"/>
      <c r="E182" s="799"/>
      <c r="F182" s="354"/>
      <c r="G182" s="643"/>
      <c r="H182" s="644"/>
      <c r="I182" s="804"/>
      <c r="J182" s="805"/>
    </row>
    <row r="183" spans="1:12" ht="17.25" customHeight="1" x14ac:dyDescent="0.15">
      <c r="A183" s="807" t="s">
        <v>347</v>
      </c>
      <c r="B183" s="807"/>
      <c r="C183" s="807"/>
      <c r="D183" s="807"/>
      <c r="E183" s="807"/>
      <c r="F183" s="807"/>
      <c r="G183" s="807"/>
      <c r="H183" s="807"/>
      <c r="I183" s="815"/>
      <c r="J183" s="815"/>
    </row>
    <row r="184" spans="1:12" ht="17.25" customHeight="1" x14ac:dyDescent="0.15">
      <c r="J184" s="246" t="s">
        <v>231</v>
      </c>
    </row>
    <row r="185" spans="1:12" ht="17.25" x14ac:dyDescent="0.15">
      <c r="A185" s="650" t="s">
        <v>142</v>
      </c>
      <c r="B185" s="650"/>
      <c r="C185" s="650"/>
      <c r="D185" s="650"/>
      <c r="E185" s="650"/>
      <c r="F185" s="650"/>
      <c r="G185" s="650"/>
      <c r="H185" s="650"/>
      <c r="I185" s="650"/>
      <c r="J185" s="650"/>
      <c r="K185" s="10"/>
    </row>
    <row r="186" spans="1:12" ht="17.25" x14ac:dyDescent="0.15">
      <c r="A186" s="650" t="s">
        <v>12</v>
      </c>
      <c r="B186" s="650"/>
      <c r="C186" s="650"/>
      <c r="D186" s="650"/>
      <c r="E186" s="650"/>
      <c r="F186" s="650"/>
      <c r="G186" s="650"/>
      <c r="H186" s="650"/>
      <c r="I186" s="650"/>
      <c r="J186" s="650"/>
      <c r="K186" s="10"/>
    </row>
    <row r="187" spans="1:12" ht="18" x14ac:dyDescent="0.15">
      <c r="A187" s="703" t="s">
        <v>13</v>
      </c>
      <c r="B187" s="703"/>
      <c r="C187" s="703"/>
      <c r="D187" s="703"/>
      <c r="E187" s="703"/>
      <c r="F187" s="703"/>
      <c r="G187" s="703"/>
      <c r="H187" s="703"/>
      <c r="I187" s="703"/>
      <c r="J187" s="703"/>
      <c r="K187" s="13"/>
    </row>
    <row r="188" spans="1:12" ht="18" thickBot="1" x14ac:dyDescent="0.2">
      <c r="A188" s="2"/>
    </row>
    <row r="189" spans="1:12" ht="17.25" x14ac:dyDescent="0.15">
      <c r="A189" s="137" t="s">
        <v>14</v>
      </c>
      <c r="B189" s="263"/>
      <c r="C189" s="138"/>
      <c r="D189" s="722" t="s">
        <v>15</v>
      </c>
      <c r="E189" s="722"/>
      <c r="F189" s="722"/>
      <c r="G189" s="722"/>
      <c r="H189" s="722"/>
      <c r="I189" s="722"/>
      <c r="J189" s="723"/>
      <c r="K189" s="41"/>
    </row>
    <row r="190" spans="1:12" ht="18" x14ac:dyDescent="0.15">
      <c r="A190" s="139" t="s">
        <v>34</v>
      </c>
      <c r="B190" s="264"/>
      <c r="C190" s="653" t="s">
        <v>93</v>
      </c>
      <c r="D190" s="716"/>
      <c r="E190" s="716"/>
      <c r="F190" s="716"/>
      <c r="G190" s="716"/>
      <c r="H190" s="716"/>
      <c r="I190" s="716"/>
      <c r="J190" s="717"/>
      <c r="K190" s="42"/>
      <c r="L190" s="320" t="str">
        <f>"□"&amp;C190&amp;"　□"&amp;C191&amp;"　□"&amp;C192&amp;"　（"&amp;D195&amp;"、"&amp;D193&amp;"）"&amp;L199&amp;"　"&amp;L204</f>
        <v>□テレビ　□ラジオ　□インターネット　（気象庁HP、おかやま防災ポータル）□からのメール　□テレビ・ラジオ</v>
      </c>
    </row>
    <row r="191" spans="1:12" ht="18" x14ac:dyDescent="0.15">
      <c r="A191" s="140"/>
      <c r="B191" s="265"/>
      <c r="C191" s="651" t="s">
        <v>22</v>
      </c>
      <c r="D191" s="651"/>
      <c r="E191" s="651"/>
      <c r="F191" s="651"/>
      <c r="G191" s="651"/>
      <c r="H191" s="651"/>
      <c r="I191" s="651"/>
      <c r="J191" s="652"/>
      <c r="K191" s="42"/>
    </row>
    <row r="192" spans="1:12" ht="18" x14ac:dyDescent="0.15">
      <c r="A192" s="140"/>
      <c r="B192" s="265"/>
      <c r="C192" s="651" t="s">
        <v>21</v>
      </c>
      <c r="D192" s="651"/>
      <c r="E192" s="651"/>
      <c r="F192" s="651"/>
      <c r="G192" s="651"/>
      <c r="H192" s="651"/>
      <c r="I192" s="651"/>
      <c r="J192" s="652"/>
      <c r="K192" s="42"/>
    </row>
    <row r="193" spans="1:12" ht="18" x14ac:dyDescent="0.15">
      <c r="A193" s="140"/>
      <c r="B193" s="265"/>
      <c r="C193" s="15" t="s">
        <v>217</v>
      </c>
      <c r="D193" s="655" t="s">
        <v>333</v>
      </c>
      <c r="E193" s="655"/>
      <c r="F193" s="655"/>
      <c r="G193" s="655"/>
      <c r="H193" s="655"/>
      <c r="I193" s="655"/>
      <c r="J193" s="656"/>
      <c r="K193" s="42"/>
    </row>
    <row r="194" spans="1:12" ht="18" x14ac:dyDescent="0.15">
      <c r="A194" s="140"/>
      <c r="B194" s="265"/>
      <c r="C194" s="15"/>
      <c r="D194" s="262" t="s">
        <v>240</v>
      </c>
      <c r="E194" s="256"/>
      <c r="F194" s="256"/>
      <c r="G194" s="256"/>
      <c r="H194" s="256"/>
      <c r="I194" s="256"/>
      <c r="J194" s="257"/>
      <c r="K194" s="42"/>
    </row>
    <row r="195" spans="1:12" ht="18" customHeight="1" x14ac:dyDescent="0.15">
      <c r="A195" s="140"/>
      <c r="B195" s="265"/>
      <c r="C195" s="15" t="s">
        <v>217</v>
      </c>
      <c r="D195" s="655" t="s">
        <v>242</v>
      </c>
      <c r="E195" s="655"/>
      <c r="F195" s="655"/>
      <c r="G195" s="655"/>
      <c r="H195" s="655"/>
      <c r="I195" s="655"/>
      <c r="J195" s="656"/>
      <c r="K195" s="258"/>
    </row>
    <row r="196" spans="1:12" ht="18" customHeight="1" x14ac:dyDescent="0.15">
      <c r="A196" s="141"/>
      <c r="B196" s="142"/>
      <c r="C196" s="21"/>
      <c r="D196" s="267" t="s">
        <v>241</v>
      </c>
      <c r="E196" s="254"/>
      <c r="F196" s="254"/>
      <c r="G196" s="254"/>
      <c r="H196" s="254"/>
      <c r="I196" s="254"/>
      <c r="J196" s="255"/>
      <c r="K196" s="258"/>
    </row>
    <row r="197" spans="1:12" ht="18" x14ac:dyDescent="0.15">
      <c r="A197" s="718" t="s">
        <v>336</v>
      </c>
      <c r="B197" s="719"/>
      <c r="C197" s="15" t="s">
        <v>217</v>
      </c>
      <c r="D197" s="655" t="s">
        <v>335</v>
      </c>
      <c r="E197" s="655"/>
      <c r="F197" s="655"/>
      <c r="G197" s="655"/>
      <c r="H197" s="655"/>
      <c r="I197" s="655"/>
      <c r="J197" s="656"/>
      <c r="K197" s="42"/>
    </row>
    <row r="198" spans="1:12" ht="18" x14ac:dyDescent="0.15">
      <c r="A198" s="720"/>
      <c r="B198" s="721"/>
      <c r="C198" s="15"/>
      <c r="D198" s="262" t="s">
        <v>334</v>
      </c>
      <c r="E198" s="393"/>
      <c r="F198" s="393"/>
      <c r="G198" s="393"/>
      <c r="H198" s="393"/>
      <c r="I198" s="393"/>
      <c r="J198" s="394"/>
      <c r="K198" s="42"/>
    </row>
    <row r="199" spans="1:12" ht="18" x14ac:dyDescent="0.15">
      <c r="A199" s="143" t="s">
        <v>23</v>
      </c>
      <c r="B199" s="266"/>
      <c r="C199" s="653" t="str">
        <f>入力シート!C14&amp;"からの"&amp;入力シート!C79</f>
        <v>からのメール</v>
      </c>
      <c r="D199" s="653"/>
      <c r="E199" s="653"/>
      <c r="F199" s="653"/>
      <c r="G199" s="653"/>
      <c r="H199" s="653"/>
      <c r="I199" s="653"/>
      <c r="J199" s="654"/>
      <c r="K199" s="43"/>
      <c r="L199" s="320" t="str">
        <f>"□"&amp;C199</f>
        <v>□からのメール</v>
      </c>
    </row>
    <row r="200" spans="1:12" ht="17.25" x14ac:dyDescent="0.15">
      <c r="A200" s="144" t="s">
        <v>24</v>
      </c>
      <c r="B200" s="145"/>
      <c r="C200" s="651" t="s">
        <v>21</v>
      </c>
      <c r="D200" s="651"/>
      <c r="E200" s="651"/>
      <c r="F200" s="651"/>
      <c r="G200" s="651"/>
      <c r="H200" s="651"/>
      <c r="I200" s="651"/>
      <c r="J200" s="652"/>
      <c r="K200" s="43"/>
    </row>
    <row r="201" spans="1:12" ht="17.25" customHeight="1" x14ac:dyDescent="0.15">
      <c r="A201" s="144" t="s">
        <v>25</v>
      </c>
      <c r="B201" s="145"/>
      <c r="C201" s="15" t="s">
        <v>217</v>
      </c>
      <c r="D201" s="504" t="str">
        <f>"「川の防災情報」の"&amp;入力シート!C61&amp;IF(入力シート!C67&lt;&gt;"",","&amp;入力シート!C67,"")&amp;IF(入力シート!C73&lt;&gt;"",","&amp;入力シート!C73,"")&amp;"の水位到達情報発表状況"</f>
        <v>「川の防災情報」のの水位到達情報発表状況</v>
      </c>
      <c r="E201" s="504"/>
      <c r="F201" s="504"/>
      <c r="G201" s="504"/>
      <c r="H201" s="504"/>
      <c r="I201" s="504"/>
      <c r="J201" s="772"/>
      <c r="K201" s="20"/>
    </row>
    <row r="202" spans="1:12" ht="17.25" customHeight="1" x14ac:dyDescent="0.15">
      <c r="A202" s="144"/>
      <c r="B202" s="145"/>
      <c r="C202" s="15" t="s">
        <v>217</v>
      </c>
      <c r="D202" s="504" t="str">
        <f>"「川の防災情報」の"&amp;入力シート!C61&amp;IF(入力シート!C67&lt;&gt;"",","&amp;入力シート!C67,"")&amp;IF(入力シート!C73&lt;&gt;"",","&amp;入力シート!C73,"")&amp;"の水位観測所の水位"</f>
        <v>「川の防災情報」のの水位観測所の水位</v>
      </c>
      <c r="E202" s="504"/>
      <c r="F202" s="504"/>
      <c r="G202" s="504"/>
      <c r="H202" s="504"/>
      <c r="I202" s="504"/>
      <c r="J202" s="772"/>
      <c r="K202" s="20"/>
    </row>
    <row r="203" spans="1:12" ht="17.25" customHeight="1" x14ac:dyDescent="0.15">
      <c r="A203" s="146"/>
      <c r="B203" s="147"/>
      <c r="C203" s="15" t="s">
        <v>217</v>
      </c>
      <c r="D203" s="808" t="str">
        <f>"気象庁HPの洪水予報のサイト（http://www.jma.go.jp/jp/flood/）"</f>
        <v>気象庁HPの洪水予報のサイト（http://www.jma.go.jp/jp/flood/）</v>
      </c>
      <c r="E203" s="808"/>
      <c r="F203" s="808"/>
      <c r="G203" s="808"/>
      <c r="H203" s="808"/>
      <c r="I203" s="808"/>
      <c r="J203" s="809"/>
      <c r="K203" s="20"/>
    </row>
    <row r="204" spans="1:12" ht="17.25" customHeight="1" x14ac:dyDescent="0.15">
      <c r="A204" s="710" t="s">
        <v>375</v>
      </c>
      <c r="B204" s="711"/>
      <c r="C204" s="653" t="s">
        <v>379</v>
      </c>
      <c r="D204" s="653"/>
      <c r="E204" s="653"/>
      <c r="F204" s="653"/>
      <c r="G204" s="653"/>
      <c r="H204" s="653"/>
      <c r="I204" s="653"/>
      <c r="J204" s="654"/>
      <c r="K204" s="17"/>
      <c r="L204" s="320" t="str">
        <f>"□"&amp;C204</f>
        <v>□テレビ・ラジオ</v>
      </c>
    </row>
    <row r="205" spans="1:12" ht="17.25" customHeight="1" x14ac:dyDescent="0.15">
      <c r="A205" s="712"/>
      <c r="B205" s="713"/>
      <c r="C205" s="651" t="s">
        <v>393</v>
      </c>
      <c r="D205" s="651"/>
      <c r="E205" s="651"/>
      <c r="F205" s="651"/>
      <c r="G205" s="651"/>
      <c r="H205" s="651"/>
      <c r="I205" s="651"/>
      <c r="J205" s="652"/>
      <c r="K205" s="17"/>
    </row>
    <row r="206" spans="1:12" ht="17.25" customHeight="1" x14ac:dyDescent="0.15">
      <c r="A206" s="712"/>
      <c r="B206" s="713"/>
      <c r="C206" s="651" t="s">
        <v>349</v>
      </c>
      <c r="D206" s="651"/>
      <c r="E206" s="651"/>
      <c r="F206" s="651"/>
      <c r="G206" s="651"/>
      <c r="H206" s="651"/>
      <c r="I206" s="651"/>
      <c r="J206" s="652"/>
      <c r="K206" s="17"/>
    </row>
    <row r="207" spans="1:12" ht="17.25" customHeight="1" x14ac:dyDescent="0.15">
      <c r="A207" s="712"/>
      <c r="B207" s="713"/>
      <c r="C207" s="400" t="str">
        <f>IF(入力シート!C81&lt;&gt;"","Ø","")</f>
        <v>Ø</v>
      </c>
      <c r="D207" s="504" t="str">
        <f>IF(入力シート!C81&lt;&gt;"",入力シート!C14&amp;"のサイト（"&amp;入力シート!C81&amp;"）","")</f>
        <v>のサイト（http://www.city.mimasaka.lg.jp）</v>
      </c>
      <c r="E207" s="504"/>
      <c r="F207" s="504"/>
      <c r="G207" s="504"/>
      <c r="H207" s="504"/>
      <c r="I207" s="504"/>
      <c r="J207" s="772"/>
      <c r="K207" s="17"/>
    </row>
    <row r="208" spans="1:12" ht="17.25" customHeight="1" x14ac:dyDescent="0.15">
      <c r="A208" s="712"/>
      <c r="B208" s="713"/>
      <c r="C208" s="405"/>
      <c r="D208" s="504"/>
      <c r="E208" s="504"/>
      <c r="F208" s="504"/>
      <c r="G208" s="504"/>
      <c r="H208" s="504"/>
      <c r="I208" s="504"/>
      <c r="J208" s="772"/>
      <c r="K208" s="20"/>
    </row>
    <row r="209" spans="1:12" ht="17.25" customHeight="1" x14ac:dyDescent="0.15">
      <c r="A209" s="712"/>
      <c r="B209" s="713"/>
      <c r="C209" s="651" t="str">
        <f>IF(入力シート!C83="○",入力シート!C14&amp;"の避難情報に係る緊急速報メール","")</f>
        <v>の避難情報に係る緊急速報メール</v>
      </c>
      <c r="D209" s="651"/>
      <c r="E209" s="651"/>
      <c r="F209" s="651"/>
      <c r="G209" s="651"/>
      <c r="H209" s="651"/>
      <c r="I209" s="651"/>
      <c r="J209" s="652"/>
      <c r="K209" s="20"/>
    </row>
    <row r="210" spans="1:12" ht="17.25" customHeight="1" x14ac:dyDescent="0.15">
      <c r="A210" s="714"/>
      <c r="B210" s="715"/>
      <c r="C210" s="406"/>
      <c r="D210" s="812" t="s">
        <v>400</v>
      </c>
      <c r="E210" s="812"/>
      <c r="F210" s="812"/>
      <c r="G210" s="812"/>
      <c r="H210" s="812"/>
      <c r="I210" s="812"/>
      <c r="J210" s="812"/>
      <c r="K210" s="17"/>
    </row>
    <row r="211" spans="1:12" ht="17.25" customHeight="1" x14ac:dyDescent="0.15">
      <c r="A211" s="712" t="s">
        <v>394</v>
      </c>
      <c r="B211" s="713"/>
      <c r="C211" s="651" t="s">
        <v>395</v>
      </c>
      <c r="D211" s="651"/>
      <c r="E211" s="651"/>
      <c r="F211" s="651"/>
      <c r="G211" s="651"/>
      <c r="H211" s="651"/>
      <c r="I211" s="651"/>
      <c r="J211" s="652"/>
      <c r="K211" s="17"/>
      <c r="L211" s="320" t="str">
        <f>"□"&amp;C211</f>
        <v>□美作市公式アプリ「みまさかonline」（要ダウンロード）</v>
      </c>
    </row>
    <row r="212" spans="1:12" ht="17.25" customHeight="1" x14ac:dyDescent="0.15">
      <c r="A212" s="712"/>
      <c r="B212" s="713"/>
      <c r="C212" s="651" t="s">
        <v>396</v>
      </c>
      <c r="D212" s="651"/>
      <c r="E212" s="651"/>
      <c r="F212" s="651"/>
      <c r="G212" s="651"/>
      <c r="H212" s="651"/>
      <c r="I212" s="651"/>
      <c r="J212" s="652"/>
      <c r="K212" s="17"/>
    </row>
    <row r="213" spans="1:12" ht="17.25" customHeight="1" x14ac:dyDescent="0.15">
      <c r="A213" s="712"/>
      <c r="B213" s="713"/>
      <c r="C213" s="651" t="s">
        <v>397</v>
      </c>
      <c r="D213" s="651"/>
      <c r="E213" s="651"/>
      <c r="F213" s="651"/>
      <c r="G213" s="651"/>
      <c r="H213" s="651"/>
      <c r="I213" s="651"/>
      <c r="J213" s="652"/>
      <c r="K213" s="17"/>
    </row>
    <row r="214" spans="1:12" ht="17.25" customHeight="1" x14ac:dyDescent="0.15">
      <c r="A214" s="712"/>
      <c r="B214" s="713"/>
      <c r="C214" s="651" t="s">
        <v>398</v>
      </c>
      <c r="D214" s="651"/>
      <c r="E214" s="651"/>
      <c r="F214" s="651"/>
      <c r="G214" s="651"/>
      <c r="H214" s="651"/>
      <c r="I214" s="651"/>
      <c r="J214" s="652"/>
      <c r="K214" s="17"/>
    </row>
    <row r="215" spans="1:12" ht="17.25" customHeight="1" x14ac:dyDescent="0.15">
      <c r="A215" s="712"/>
      <c r="B215" s="713"/>
      <c r="C215" s="651" t="s">
        <v>399</v>
      </c>
      <c r="D215" s="651"/>
      <c r="E215" s="651"/>
      <c r="F215" s="651"/>
      <c r="G215" s="651"/>
      <c r="H215" s="651"/>
      <c r="I215" s="651"/>
      <c r="J215" s="652"/>
      <c r="K215" s="404"/>
    </row>
    <row r="216" spans="1:12" ht="17.25" customHeight="1" x14ac:dyDescent="0.15">
      <c r="A216" s="712"/>
      <c r="B216" s="713"/>
      <c r="C216" s="651"/>
      <c r="D216" s="651"/>
      <c r="E216" s="651"/>
      <c r="F216" s="651"/>
      <c r="G216" s="651"/>
      <c r="H216" s="651"/>
      <c r="I216" s="651"/>
      <c r="J216" s="652"/>
      <c r="K216" s="404"/>
    </row>
    <row r="217" spans="1:12" ht="17.25" customHeight="1" thickBot="1" x14ac:dyDescent="0.2">
      <c r="A217" s="752"/>
      <c r="B217" s="753"/>
      <c r="C217" s="810"/>
      <c r="D217" s="811"/>
      <c r="E217" s="811"/>
      <c r="F217" s="811"/>
      <c r="G217" s="811"/>
      <c r="H217" s="811"/>
      <c r="I217" s="811"/>
      <c r="J217" s="811"/>
      <c r="K217" s="17"/>
    </row>
    <row r="218" spans="1:12" ht="17.25" customHeight="1" x14ac:dyDescent="0.15">
      <c r="A218" s="65" t="s">
        <v>36</v>
      </c>
      <c r="B218" s="813" t="s">
        <v>37</v>
      </c>
      <c r="C218" s="813"/>
      <c r="D218" s="813"/>
      <c r="E218" s="813"/>
      <c r="F218" s="813"/>
      <c r="G218" s="813"/>
      <c r="H218" s="813"/>
      <c r="I218" s="813"/>
      <c r="J218" s="813"/>
      <c r="K218" s="20"/>
    </row>
    <row r="219" spans="1:12" ht="17.25" customHeight="1" x14ac:dyDescent="0.15">
      <c r="A219" s="66"/>
      <c r="B219" s="814"/>
      <c r="C219" s="814"/>
      <c r="D219" s="814"/>
      <c r="E219" s="814"/>
      <c r="F219" s="814"/>
      <c r="G219" s="814"/>
      <c r="H219" s="814"/>
      <c r="I219" s="814"/>
      <c r="J219" s="814"/>
      <c r="K219" s="12"/>
    </row>
    <row r="220" spans="1:12" ht="17.25" customHeight="1" x14ac:dyDescent="0.15">
      <c r="A220" s="66" t="s">
        <v>36</v>
      </c>
      <c r="B220" s="681" t="s">
        <v>38</v>
      </c>
      <c r="C220" s="681"/>
      <c r="D220" s="681"/>
      <c r="E220" s="681"/>
      <c r="F220" s="681"/>
      <c r="G220" s="681"/>
      <c r="H220" s="681"/>
      <c r="I220" s="681"/>
      <c r="J220" s="681"/>
      <c r="K220" s="12"/>
    </row>
    <row r="221" spans="1:12" ht="17.25" customHeight="1" x14ac:dyDescent="0.15">
      <c r="A221" s="66"/>
      <c r="B221" s="681"/>
      <c r="C221" s="681"/>
      <c r="D221" s="681"/>
      <c r="E221" s="681"/>
      <c r="F221" s="681"/>
      <c r="G221" s="681"/>
      <c r="H221" s="681"/>
      <c r="I221" s="681"/>
      <c r="J221" s="681"/>
      <c r="K221" s="12"/>
    </row>
    <row r="222" spans="1:12" ht="17.25" customHeight="1" x14ac:dyDescent="0.15">
      <c r="A222" s="12"/>
      <c r="B222" s="12"/>
      <c r="C222" s="12"/>
      <c r="D222" s="12"/>
      <c r="E222" s="59"/>
      <c r="F222" s="12"/>
      <c r="G222" s="12"/>
      <c r="H222" s="12"/>
      <c r="I222" s="12"/>
      <c r="J222" s="12"/>
      <c r="K222" s="12"/>
    </row>
    <row r="223" spans="1:12" ht="17.25" customHeight="1" x14ac:dyDescent="0.15">
      <c r="A223" s="650" t="s">
        <v>26</v>
      </c>
      <c r="B223" s="650"/>
      <c r="C223" s="650"/>
      <c r="D223" s="650"/>
      <c r="E223" s="650"/>
      <c r="F223" s="650"/>
      <c r="G223" s="650"/>
      <c r="H223" s="650"/>
      <c r="I223" s="650"/>
      <c r="J223" s="650"/>
      <c r="K223" s="10"/>
    </row>
    <row r="224" spans="1:12" ht="17.25" customHeight="1" x14ac:dyDescent="0.15">
      <c r="A224" s="681" t="s">
        <v>54</v>
      </c>
      <c r="B224" s="681"/>
      <c r="C224" s="681"/>
      <c r="D224" s="681"/>
      <c r="E224" s="681"/>
      <c r="F224" s="681"/>
      <c r="G224" s="681"/>
      <c r="H224" s="681"/>
      <c r="I224" s="681"/>
      <c r="J224" s="681"/>
      <c r="K224" s="12"/>
    </row>
    <row r="225" spans="1:11" ht="17.25" customHeight="1" x14ac:dyDescent="0.15">
      <c r="A225" s="681"/>
      <c r="B225" s="681"/>
      <c r="C225" s="681"/>
      <c r="D225" s="681"/>
      <c r="E225" s="681"/>
      <c r="F225" s="681"/>
      <c r="G225" s="681"/>
      <c r="H225" s="681"/>
      <c r="I225" s="681"/>
      <c r="J225" s="681"/>
      <c r="K225" s="12"/>
    </row>
    <row r="226" spans="1:11" ht="18" customHeight="1" x14ac:dyDescent="0.15">
      <c r="A226" s="806" t="s">
        <v>144</v>
      </c>
      <c r="B226" s="806"/>
      <c r="C226" s="806"/>
      <c r="D226" s="806"/>
      <c r="E226" s="806"/>
      <c r="F226" s="806"/>
      <c r="G226" s="806"/>
      <c r="H226" s="806"/>
      <c r="I226" s="806"/>
      <c r="J226" s="806"/>
      <c r="K226" s="12"/>
    </row>
    <row r="227" spans="1:11" ht="18" customHeight="1" x14ac:dyDescent="0.15">
      <c r="A227" s="685" t="s">
        <v>90</v>
      </c>
      <c r="B227" s="685"/>
      <c r="C227" s="685"/>
      <c r="D227" s="685"/>
      <c r="E227" s="685"/>
      <c r="F227" s="685"/>
      <c r="G227" s="685"/>
      <c r="H227" s="685"/>
      <c r="I227" s="685"/>
      <c r="J227" s="685"/>
      <c r="K227" s="84"/>
    </row>
    <row r="228" spans="1:11" ht="18" customHeight="1" x14ac:dyDescent="0.15">
      <c r="B228" s="782" t="str">
        <f>入力シート!C14&amp;入力シート!C85&amp;" "&amp;入力シート!C87</f>
        <v>危機管理室 0868-72-1111</v>
      </c>
      <c r="C228" s="782"/>
      <c r="D228" s="782"/>
      <c r="E228" s="782"/>
      <c r="F228" s="782"/>
      <c r="G228" s="782"/>
      <c r="H228" s="782"/>
      <c r="I228" s="782"/>
      <c r="J228" s="782"/>
      <c r="K228" s="84"/>
    </row>
    <row r="229" spans="1:11" ht="17.25" customHeight="1" x14ac:dyDescent="0.15">
      <c r="A229" s="85"/>
      <c r="B229" s="85"/>
      <c r="C229" s="85"/>
      <c r="D229" s="85"/>
      <c r="E229" s="85"/>
      <c r="F229" s="85"/>
      <c r="G229" s="85"/>
      <c r="H229" s="85"/>
      <c r="I229" s="85"/>
      <c r="J229" s="246" t="s">
        <v>232</v>
      </c>
      <c r="K229" s="84"/>
    </row>
    <row r="230" spans="1:11" ht="17.25" x14ac:dyDescent="0.15">
      <c r="A230" s="650" t="s">
        <v>143</v>
      </c>
      <c r="B230" s="650"/>
      <c r="C230" s="650"/>
      <c r="D230" s="650"/>
      <c r="E230" s="650"/>
      <c r="F230" s="650"/>
      <c r="G230" s="650"/>
      <c r="H230" s="650"/>
      <c r="I230" s="650"/>
      <c r="J230" s="650"/>
      <c r="K230" s="10"/>
    </row>
    <row r="231" spans="1:11" ht="17.25" x14ac:dyDescent="0.15">
      <c r="A231" s="650" t="s">
        <v>138</v>
      </c>
      <c r="B231" s="650"/>
      <c r="C231" s="650"/>
      <c r="D231" s="650"/>
      <c r="E231" s="650"/>
      <c r="F231" s="650"/>
      <c r="G231" s="650"/>
      <c r="H231" s="650"/>
      <c r="I231" s="650"/>
      <c r="J231" s="650"/>
      <c r="K231" s="10"/>
    </row>
    <row r="232" spans="1:11" ht="17.25" customHeight="1" x14ac:dyDescent="0.15">
      <c r="A232" s="685" t="s">
        <v>140</v>
      </c>
      <c r="B232" s="685"/>
      <c r="C232" s="685"/>
      <c r="D232" s="685"/>
      <c r="E232" s="685"/>
      <c r="F232" s="685"/>
      <c r="G232" s="685"/>
      <c r="H232" s="685"/>
      <c r="I232" s="685"/>
      <c r="J232" s="685"/>
      <c r="K232" s="12"/>
    </row>
    <row r="233" spans="1:11" ht="17.25" customHeight="1" x14ac:dyDescent="0.15">
      <c r="A233" s="685"/>
      <c r="B233" s="685"/>
      <c r="C233" s="685"/>
      <c r="D233" s="685"/>
      <c r="E233" s="685"/>
      <c r="F233" s="685"/>
      <c r="G233" s="685"/>
      <c r="H233" s="685"/>
      <c r="I233" s="685"/>
      <c r="J233" s="685"/>
      <c r="K233" s="63"/>
    </row>
    <row r="234" spans="1:11" ht="17.25" customHeight="1" x14ac:dyDescent="0.15">
      <c r="A234" s="685"/>
      <c r="B234" s="685"/>
      <c r="C234" s="685"/>
      <c r="D234" s="685"/>
      <c r="E234" s="685"/>
      <c r="F234" s="685"/>
      <c r="G234" s="685"/>
      <c r="H234" s="685"/>
      <c r="I234" s="685"/>
      <c r="J234" s="685"/>
      <c r="K234" s="63"/>
    </row>
    <row r="235" spans="1:11" ht="17.25" customHeight="1" x14ac:dyDescent="0.15">
      <c r="A235" s="685"/>
      <c r="B235" s="685"/>
      <c r="C235" s="685"/>
      <c r="D235" s="685"/>
      <c r="E235" s="685"/>
      <c r="F235" s="685"/>
      <c r="G235" s="685"/>
      <c r="H235" s="685"/>
      <c r="I235" s="685"/>
      <c r="J235" s="685"/>
      <c r="K235" s="12"/>
    </row>
    <row r="236" spans="1:11" ht="17.25" x14ac:dyDescent="0.15">
      <c r="A236" s="2"/>
      <c r="B236" s="19"/>
      <c r="C236" s="19"/>
      <c r="D236" s="19"/>
      <c r="E236" s="19"/>
      <c r="F236" s="19"/>
      <c r="G236" s="19"/>
      <c r="H236" s="19"/>
      <c r="I236" s="19"/>
      <c r="J236" s="19"/>
      <c r="K236" s="19"/>
    </row>
    <row r="237" spans="1:11" ht="17.25" x14ac:dyDescent="0.15">
      <c r="A237" s="650" t="s">
        <v>16</v>
      </c>
      <c r="B237" s="650"/>
      <c r="C237" s="650"/>
      <c r="D237" s="650"/>
      <c r="E237" s="650"/>
      <c r="F237" s="650"/>
      <c r="G237" s="650"/>
      <c r="H237" s="650"/>
      <c r="I237" s="650"/>
      <c r="J237" s="650"/>
      <c r="K237" s="10"/>
    </row>
    <row r="238" spans="1:11" ht="17.25" customHeight="1" x14ac:dyDescent="0.15">
      <c r="A238" s="685" t="s">
        <v>137</v>
      </c>
      <c r="B238" s="685"/>
      <c r="C238" s="685"/>
      <c r="D238" s="685"/>
      <c r="E238" s="685"/>
      <c r="F238" s="685"/>
      <c r="G238" s="685"/>
      <c r="H238" s="685"/>
      <c r="I238" s="685"/>
      <c r="J238" s="685"/>
      <c r="K238" s="12"/>
    </row>
    <row r="239" spans="1:11" ht="17.25" customHeight="1" x14ac:dyDescent="0.15">
      <c r="A239" s="685"/>
      <c r="B239" s="685"/>
      <c r="C239" s="685"/>
      <c r="D239" s="685"/>
      <c r="E239" s="685"/>
      <c r="F239" s="685"/>
      <c r="G239" s="685"/>
      <c r="H239" s="685"/>
      <c r="I239" s="685"/>
      <c r="J239" s="685"/>
      <c r="K239" s="12"/>
    </row>
    <row r="240" spans="1:11" ht="17.25" x14ac:dyDescent="0.15">
      <c r="A240" s="2"/>
      <c r="B240" s="19"/>
      <c r="C240" s="19"/>
      <c r="D240" s="19"/>
      <c r="E240" s="19"/>
      <c r="F240" s="19"/>
      <c r="G240" s="19"/>
      <c r="H240" s="19"/>
      <c r="I240" s="19"/>
      <c r="J240" s="19"/>
      <c r="K240" s="19"/>
    </row>
    <row r="241" spans="1:11" ht="17.25" x14ac:dyDescent="0.15">
      <c r="A241" s="650" t="s">
        <v>55</v>
      </c>
      <c r="B241" s="650"/>
      <c r="C241" s="650"/>
      <c r="D241" s="650"/>
      <c r="E241" s="650"/>
      <c r="F241" s="650"/>
      <c r="G241" s="650"/>
      <c r="H241" s="650"/>
      <c r="I241" s="650"/>
      <c r="J241" s="650"/>
      <c r="K241" s="10"/>
    </row>
    <row r="242" spans="1:11" ht="17.25" customHeight="1" x14ac:dyDescent="0.15">
      <c r="A242" s="685" t="s">
        <v>136</v>
      </c>
      <c r="B242" s="685"/>
      <c r="C242" s="685"/>
      <c r="D242" s="685"/>
      <c r="E242" s="685"/>
      <c r="F242" s="685"/>
      <c r="G242" s="685"/>
      <c r="H242" s="685"/>
      <c r="I242" s="685"/>
      <c r="J242" s="685"/>
      <c r="K242" s="12"/>
    </row>
    <row r="243" spans="1:11" ht="18" thickBot="1" x14ac:dyDescent="0.2">
      <c r="A243" s="2"/>
      <c r="B243" s="19"/>
      <c r="C243" s="19"/>
      <c r="D243" s="19"/>
      <c r="E243" s="19"/>
      <c r="F243" s="19"/>
      <c r="G243" s="19"/>
      <c r="H243" s="19"/>
      <c r="I243" s="19"/>
      <c r="J243" s="19"/>
      <c r="K243" s="19"/>
    </row>
    <row r="244" spans="1:11" ht="18" x14ac:dyDescent="0.15">
      <c r="A244" s="2"/>
      <c r="B244" s="74"/>
      <c r="C244" s="75"/>
      <c r="D244" s="730" t="s">
        <v>58</v>
      </c>
      <c r="E244" s="731"/>
      <c r="F244" s="730" t="s">
        <v>56</v>
      </c>
      <c r="G244" s="731"/>
      <c r="H244" s="730" t="s">
        <v>57</v>
      </c>
      <c r="I244" s="732"/>
      <c r="J244" s="19"/>
      <c r="K244" s="19"/>
    </row>
    <row r="245" spans="1:11" ht="17.25" x14ac:dyDescent="0.15">
      <c r="A245" s="2"/>
      <c r="B245" s="724" t="s">
        <v>139</v>
      </c>
      <c r="C245" s="725"/>
      <c r="D245" s="764">
        <f>入力シート!C93</f>
        <v>0</v>
      </c>
      <c r="E245" s="765"/>
      <c r="F245" s="778" t="str">
        <f>入力シート!C99&amp;"m"</f>
        <v>m</v>
      </c>
      <c r="G245" s="779"/>
      <c r="H245" s="355" t="s">
        <v>145</v>
      </c>
      <c r="I245" s="356" t="str">
        <f>IF(入力シート!G101&gt;0," "&amp;入力シート!G101&amp;"分","")</f>
        <v/>
      </c>
      <c r="J245" s="19"/>
      <c r="K245" s="19"/>
    </row>
    <row r="246" spans="1:11" ht="17.25" x14ac:dyDescent="0.15">
      <c r="A246" s="2"/>
      <c r="B246" s="726"/>
      <c r="C246" s="727"/>
      <c r="D246" s="776"/>
      <c r="E246" s="777"/>
      <c r="F246" s="780"/>
      <c r="G246" s="781"/>
      <c r="H246" s="357" t="s">
        <v>146</v>
      </c>
      <c r="I246" s="358" t="str">
        <f>IF(入力シート!G103&gt;0," "&amp;入力シート!G103&amp;"台","")</f>
        <v/>
      </c>
      <c r="J246" s="19"/>
      <c r="K246" s="19"/>
    </row>
    <row r="247" spans="1:11" ht="17.25" x14ac:dyDescent="0.15">
      <c r="A247" s="2"/>
      <c r="B247" s="783" t="s">
        <v>297</v>
      </c>
      <c r="C247" s="725"/>
      <c r="D247" s="764" t="str">
        <f>IF(入力シート!C111&gt;0,入力シート!C111,"")</f>
        <v/>
      </c>
      <c r="E247" s="765"/>
      <c r="F247" s="778" t="str">
        <f>IF(入力シート!C111&gt;0,入力シート!C117&amp;"m","")</f>
        <v/>
      </c>
      <c r="G247" s="779"/>
      <c r="H247" s="355" t="str">
        <f>IF(入力シート!C111&gt;0,"□徒歩","")</f>
        <v/>
      </c>
      <c r="I247" s="356" t="str">
        <f>IF(入力シート!C111&gt;0," "&amp;入力シート!G119&amp;"分","")</f>
        <v/>
      </c>
      <c r="J247" s="19"/>
      <c r="K247" s="19"/>
    </row>
    <row r="248" spans="1:11" ht="17.25" x14ac:dyDescent="0.15">
      <c r="A248" s="2"/>
      <c r="B248" s="726"/>
      <c r="C248" s="727"/>
      <c r="D248" s="776"/>
      <c r="E248" s="777"/>
      <c r="F248" s="780"/>
      <c r="G248" s="781"/>
      <c r="H248" s="357" t="str">
        <f>IF(入力シート!C111&gt;0,"□車両 ","")</f>
        <v/>
      </c>
      <c r="I248" s="392" t="str">
        <f>IF(入力シート!C111&gt;0," "&amp;入力シート!G121&amp;"台","")</f>
        <v/>
      </c>
      <c r="J248" s="19"/>
      <c r="K248" s="19"/>
    </row>
    <row r="249" spans="1:11" ht="17.25" x14ac:dyDescent="0.15">
      <c r="A249" s="2"/>
      <c r="B249" s="724" t="s">
        <v>59</v>
      </c>
      <c r="C249" s="725"/>
      <c r="D249" s="764" t="str">
        <f>IF(入力シート!C129="","-",入力シート!C129)</f>
        <v>-</v>
      </c>
      <c r="E249" s="765"/>
      <c r="F249" s="733"/>
      <c r="G249" s="734"/>
      <c r="H249" s="733"/>
      <c r="I249" s="750"/>
      <c r="J249" s="19"/>
      <c r="K249" s="19"/>
    </row>
    <row r="250" spans="1:11" ht="18" thickBot="1" x14ac:dyDescent="0.2">
      <c r="A250" s="2"/>
      <c r="B250" s="728"/>
      <c r="C250" s="729"/>
      <c r="D250" s="766"/>
      <c r="E250" s="767"/>
      <c r="F250" s="735"/>
      <c r="G250" s="736"/>
      <c r="H250" s="735"/>
      <c r="I250" s="751"/>
      <c r="J250" s="19"/>
      <c r="K250" s="19"/>
    </row>
    <row r="251" spans="1:11" ht="17.25" x14ac:dyDescent="0.15">
      <c r="A251" s="2"/>
      <c r="B251" s="19"/>
      <c r="C251" s="19"/>
      <c r="E251" s="19"/>
      <c r="F251" s="19"/>
      <c r="G251" s="19"/>
      <c r="H251" s="19"/>
      <c r="I251" s="19"/>
      <c r="J251" s="19"/>
      <c r="K251" s="19"/>
    </row>
    <row r="252" spans="1:11" ht="17.25" x14ac:dyDescent="0.15">
      <c r="A252" s="2"/>
      <c r="B252" s="19"/>
      <c r="C252" s="19"/>
      <c r="D252" s="148" t="s">
        <v>171</v>
      </c>
      <c r="E252" s="19"/>
      <c r="F252" s="19"/>
      <c r="G252" s="19"/>
      <c r="H252" s="19"/>
      <c r="I252" s="19"/>
      <c r="J252" s="19"/>
      <c r="K252" s="19"/>
    </row>
    <row r="253" spans="1:11" ht="17.25" x14ac:dyDescent="0.15">
      <c r="A253" s="2"/>
      <c r="B253" s="19"/>
      <c r="C253" s="19"/>
      <c r="D253" s="19"/>
      <c r="E253" s="19"/>
      <c r="F253" s="19"/>
      <c r="G253" s="19"/>
      <c r="H253" s="19"/>
      <c r="I253" s="19"/>
      <c r="J253" s="19"/>
      <c r="K253" s="19"/>
    </row>
    <row r="254" spans="1:11" ht="17.25" x14ac:dyDescent="0.15">
      <c r="A254" s="2"/>
      <c r="B254" s="19"/>
      <c r="C254" s="19"/>
      <c r="D254" s="19"/>
      <c r="E254" s="19"/>
      <c r="F254" s="19"/>
      <c r="G254" s="19"/>
      <c r="H254" s="19"/>
      <c r="I254" s="19"/>
      <c r="J254" s="19"/>
      <c r="K254" s="19"/>
    </row>
    <row r="255" spans="1:11" ht="17.25" x14ac:dyDescent="0.15">
      <c r="A255" s="2"/>
      <c r="B255" s="19"/>
      <c r="C255" s="19"/>
      <c r="D255" s="19"/>
      <c r="E255" s="19"/>
      <c r="F255" s="19"/>
      <c r="G255" s="19"/>
      <c r="H255" s="19"/>
      <c r="I255" s="19"/>
      <c r="J255" s="19"/>
      <c r="K255" s="19"/>
    </row>
    <row r="256" spans="1:11" ht="17.25" x14ac:dyDescent="0.15">
      <c r="A256" s="2"/>
      <c r="B256" s="19"/>
      <c r="C256" s="19"/>
      <c r="D256" s="19"/>
      <c r="E256" s="19"/>
      <c r="F256" s="19"/>
      <c r="G256" s="19"/>
      <c r="H256" s="19"/>
      <c r="I256" s="19"/>
      <c r="J256" s="19"/>
      <c r="K256" s="19"/>
    </row>
    <row r="257" spans="1:11" ht="17.25" x14ac:dyDescent="0.15">
      <c r="A257" s="2"/>
      <c r="B257" s="19"/>
      <c r="C257" s="19"/>
      <c r="D257" s="19"/>
      <c r="E257" s="19"/>
      <c r="F257" s="19"/>
      <c r="G257" s="19"/>
      <c r="H257" s="19"/>
      <c r="I257" s="19"/>
      <c r="J257" s="19"/>
      <c r="K257" s="19"/>
    </row>
    <row r="258" spans="1:11" ht="17.25" x14ac:dyDescent="0.15">
      <c r="A258" s="2"/>
      <c r="B258" s="19"/>
      <c r="C258" s="19"/>
      <c r="D258" s="19"/>
      <c r="E258" s="19"/>
      <c r="F258" s="19"/>
      <c r="G258" s="19"/>
      <c r="H258" s="19"/>
      <c r="I258" s="19"/>
      <c r="J258" s="19"/>
      <c r="K258" s="19"/>
    </row>
    <row r="259" spans="1:11" ht="17.25" x14ac:dyDescent="0.15">
      <c r="A259" s="2"/>
      <c r="B259" s="19"/>
      <c r="C259" s="19"/>
      <c r="D259" s="19"/>
      <c r="E259" s="19"/>
      <c r="F259" s="19"/>
      <c r="G259" s="19"/>
      <c r="H259" s="19"/>
      <c r="I259" s="19"/>
      <c r="J259" s="19"/>
      <c r="K259" s="19"/>
    </row>
    <row r="260" spans="1:11" ht="17.25" x14ac:dyDescent="0.15">
      <c r="A260" s="2"/>
      <c r="B260" s="19"/>
      <c r="C260" s="19"/>
      <c r="D260" s="19"/>
      <c r="E260" s="19"/>
      <c r="F260" s="19"/>
      <c r="G260" s="19"/>
      <c r="H260" s="19"/>
      <c r="I260" s="19"/>
      <c r="J260" s="19"/>
      <c r="K260" s="19"/>
    </row>
    <row r="261" spans="1:11" ht="17.25" x14ac:dyDescent="0.15">
      <c r="A261" s="2"/>
      <c r="B261" s="19"/>
      <c r="C261" s="19"/>
      <c r="D261" s="19"/>
      <c r="E261" s="19"/>
      <c r="F261" s="19"/>
      <c r="G261" s="19"/>
      <c r="H261" s="19"/>
      <c r="I261" s="19"/>
      <c r="J261" s="19"/>
      <c r="K261" s="19"/>
    </row>
    <row r="262" spans="1:11" ht="17.25" x14ac:dyDescent="0.15">
      <c r="A262" s="2"/>
      <c r="B262" s="19"/>
      <c r="C262" s="19"/>
      <c r="D262" s="19"/>
      <c r="E262" s="19"/>
      <c r="F262" s="19"/>
      <c r="G262" s="19"/>
      <c r="H262" s="19"/>
      <c r="I262" s="19"/>
      <c r="J262" s="19"/>
      <c r="K262" s="19"/>
    </row>
    <row r="263" spans="1:11" ht="17.25" x14ac:dyDescent="0.15">
      <c r="A263" s="2"/>
      <c r="B263" s="19"/>
      <c r="C263" s="19"/>
      <c r="D263" s="19"/>
      <c r="E263" s="19"/>
      <c r="F263" s="19"/>
      <c r="G263" s="19"/>
      <c r="H263" s="19"/>
      <c r="I263" s="19"/>
      <c r="J263" s="19"/>
      <c r="K263" s="19"/>
    </row>
    <row r="264" spans="1:11" ht="17.25" x14ac:dyDescent="0.15">
      <c r="A264" s="2"/>
      <c r="B264" s="19"/>
      <c r="C264" s="19"/>
      <c r="D264" s="19"/>
      <c r="E264" s="19"/>
      <c r="F264" s="19"/>
      <c r="G264" s="19"/>
      <c r="H264" s="19"/>
      <c r="I264" s="19"/>
      <c r="J264" s="19"/>
      <c r="K264" s="19"/>
    </row>
    <row r="265" spans="1:11" ht="17.25" x14ac:dyDescent="0.15">
      <c r="A265" s="2"/>
      <c r="B265" s="19"/>
      <c r="C265" s="19"/>
      <c r="D265" s="19"/>
      <c r="E265" s="19"/>
      <c r="F265" s="19"/>
      <c r="G265" s="19"/>
      <c r="H265" s="19"/>
      <c r="I265" s="19"/>
      <c r="J265" s="19"/>
      <c r="K265" s="19"/>
    </row>
    <row r="266" spans="1:11" ht="17.25" x14ac:dyDescent="0.15">
      <c r="A266" s="2"/>
      <c r="B266" s="19"/>
      <c r="C266" s="19"/>
      <c r="D266" s="19"/>
      <c r="E266" s="19"/>
      <c r="F266" s="19"/>
      <c r="G266" s="19"/>
      <c r="H266" s="19"/>
      <c r="I266" s="19"/>
      <c r="J266" s="19"/>
      <c r="K266" s="19"/>
    </row>
    <row r="267" spans="1:11" ht="17.25" x14ac:dyDescent="0.15">
      <c r="A267" s="2"/>
      <c r="B267" s="19"/>
      <c r="C267" s="19"/>
      <c r="D267" s="19"/>
      <c r="E267" s="19"/>
      <c r="F267" s="19"/>
      <c r="G267" s="19"/>
      <c r="H267" s="19"/>
      <c r="I267" s="19"/>
      <c r="J267" s="19"/>
      <c r="K267" s="19"/>
    </row>
    <row r="268" spans="1:11" ht="17.25" x14ac:dyDescent="0.15">
      <c r="A268" s="2"/>
      <c r="B268" s="19"/>
      <c r="C268" s="19"/>
      <c r="D268" s="19"/>
      <c r="E268" s="19"/>
      <c r="F268" s="19"/>
      <c r="G268" s="19"/>
      <c r="H268" s="19"/>
      <c r="I268" s="19"/>
      <c r="J268" s="19"/>
      <c r="K268" s="19"/>
    </row>
    <row r="269" spans="1:11" ht="17.25" x14ac:dyDescent="0.15">
      <c r="A269" s="2"/>
      <c r="B269" s="19"/>
      <c r="C269" s="19"/>
      <c r="D269" s="19"/>
      <c r="E269" s="19"/>
      <c r="F269" s="19"/>
      <c r="G269" s="19"/>
      <c r="H269" s="19"/>
      <c r="I269" s="19"/>
      <c r="J269" s="19"/>
      <c r="K269" s="19"/>
    </row>
    <row r="270" spans="1:11" ht="17.25" x14ac:dyDescent="0.15">
      <c r="A270" s="2"/>
      <c r="B270" s="19"/>
      <c r="C270" s="19"/>
      <c r="D270" s="19"/>
      <c r="E270" s="19"/>
      <c r="F270" s="19"/>
      <c r="G270" s="19"/>
      <c r="H270" s="19"/>
      <c r="I270" s="19"/>
      <c r="J270" s="19"/>
      <c r="K270" s="19"/>
    </row>
    <row r="271" spans="1:11" ht="17.25" x14ac:dyDescent="0.15">
      <c r="A271" s="2"/>
      <c r="B271" s="19"/>
      <c r="C271" s="19"/>
      <c r="D271" s="19"/>
      <c r="E271" s="19"/>
      <c r="F271" s="19"/>
      <c r="G271" s="19"/>
      <c r="H271" s="19"/>
      <c r="I271" s="19"/>
      <c r="J271" s="19"/>
      <c r="K271" s="19"/>
    </row>
    <row r="272" spans="1:11" ht="17.25" x14ac:dyDescent="0.15">
      <c r="A272" s="2"/>
      <c r="B272" s="19"/>
      <c r="C272" s="19"/>
      <c r="D272" s="19"/>
      <c r="E272" s="19"/>
      <c r="F272" s="19"/>
      <c r="G272" s="19"/>
      <c r="H272" s="19"/>
      <c r="I272" s="19"/>
      <c r="J272" s="19"/>
      <c r="K272" s="19"/>
    </row>
    <row r="273" spans="1:12" ht="17.25" x14ac:dyDescent="0.15">
      <c r="A273" s="2"/>
      <c r="B273" s="19"/>
      <c r="C273" s="19"/>
      <c r="D273" s="19"/>
      <c r="E273" s="19"/>
      <c r="F273" s="19"/>
      <c r="G273" s="19"/>
      <c r="H273" s="19"/>
      <c r="I273" s="19"/>
      <c r="J273" s="19"/>
      <c r="K273" s="19"/>
    </row>
    <row r="274" spans="1:12" ht="17.25" x14ac:dyDescent="0.15">
      <c r="A274" s="2"/>
      <c r="B274" s="19"/>
      <c r="C274" s="19"/>
      <c r="D274" s="19"/>
      <c r="E274" s="19"/>
      <c r="F274" s="19"/>
      <c r="G274" s="19"/>
      <c r="H274" s="19"/>
      <c r="I274" s="19"/>
      <c r="J274" s="19"/>
      <c r="K274" s="19"/>
    </row>
    <row r="275" spans="1:12" ht="17.25" x14ac:dyDescent="0.15">
      <c r="A275" s="2"/>
      <c r="B275" s="19"/>
      <c r="C275" s="19"/>
      <c r="D275" s="19"/>
      <c r="E275" s="19"/>
      <c r="F275" s="19"/>
      <c r="G275" s="19"/>
      <c r="H275" s="19"/>
      <c r="I275" s="19"/>
      <c r="J275" s="246" t="s">
        <v>233</v>
      </c>
      <c r="K275" s="19"/>
    </row>
    <row r="276" spans="1:12" ht="17.25" x14ac:dyDescent="0.15">
      <c r="A276" s="650" t="s">
        <v>60</v>
      </c>
      <c r="B276" s="650"/>
      <c r="C276" s="650"/>
      <c r="D276" s="650"/>
      <c r="E276" s="650"/>
      <c r="F276" s="650"/>
      <c r="G276" s="650"/>
      <c r="H276" s="650"/>
      <c r="I276" s="650"/>
      <c r="J276" s="650"/>
      <c r="K276" s="10"/>
    </row>
    <row r="277" spans="1:12" ht="17.25" customHeight="1" x14ac:dyDescent="0.15">
      <c r="A277" s="681" t="s">
        <v>27</v>
      </c>
      <c r="B277" s="681"/>
      <c r="C277" s="681"/>
      <c r="D277" s="681"/>
      <c r="E277" s="681"/>
      <c r="F277" s="681"/>
      <c r="G277" s="681"/>
      <c r="H277" s="681"/>
      <c r="I277" s="681"/>
      <c r="J277" s="681"/>
      <c r="K277" s="12"/>
    </row>
    <row r="278" spans="1:12" ht="17.25" customHeight="1" x14ac:dyDescent="0.15">
      <c r="A278" s="681"/>
      <c r="B278" s="681"/>
      <c r="C278" s="681"/>
      <c r="D278" s="681"/>
      <c r="E278" s="681"/>
      <c r="F278" s="681"/>
      <c r="G278" s="681"/>
      <c r="H278" s="681"/>
      <c r="I278" s="681"/>
      <c r="J278" s="681"/>
      <c r="K278" s="12"/>
    </row>
    <row r="279" spans="1:12" ht="17.25" customHeight="1" x14ac:dyDescent="0.15">
      <c r="A279" s="681" t="s">
        <v>28</v>
      </c>
      <c r="B279" s="681"/>
      <c r="C279" s="681"/>
      <c r="D279" s="681"/>
      <c r="E279" s="681"/>
      <c r="F279" s="681"/>
      <c r="G279" s="681"/>
      <c r="H279" s="681"/>
      <c r="I279" s="681"/>
      <c r="J279" s="681"/>
      <c r="K279" s="12"/>
    </row>
    <row r="280" spans="1:12" ht="17.25" customHeight="1" x14ac:dyDescent="0.15">
      <c r="A280" s="681"/>
      <c r="B280" s="681"/>
      <c r="C280" s="681"/>
      <c r="D280" s="681"/>
      <c r="E280" s="681"/>
      <c r="F280" s="681"/>
      <c r="G280" s="681"/>
      <c r="H280" s="681"/>
      <c r="I280" s="681"/>
      <c r="J280" s="681"/>
      <c r="K280" s="12"/>
    </row>
    <row r="281" spans="1:12" ht="17.25" x14ac:dyDescent="0.15">
      <c r="A281" s="2"/>
      <c r="B281" s="19"/>
      <c r="C281" s="19"/>
      <c r="D281" s="19"/>
      <c r="E281" s="19"/>
      <c r="F281" s="19"/>
      <c r="G281" s="19"/>
      <c r="H281" s="19"/>
      <c r="I281" s="19"/>
      <c r="J281" s="19"/>
      <c r="K281" s="19"/>
    </row>
    <row r="282" spans="1:12" ht="18" thickBot="1" x14ac:dyDescent="0.2">
      <c r="A282" s="760" t="s">
        <v>17</v>
      </c>
      <c r="B282" s="760"/>
      <c r="C282" s="760"/>
      <c r="D282" s="760"/>
      <c r="E282" s="760"/>
      <c r="F282" s="760"/>
      <c r="G282" s="760"/>
      <c r="H282" s="760"/>
      <c r="I282" s="760"/>
      <c r="J282" s="760"/>
      <c r="K282" s="10"/>
    </row>
    <row r="283" spans="1:12" ht="17.25" customHeight="1" x14ac:dyDescent="0.15">
      <c r="B283" s="757" t="s">
        <v>61</v>
      </c>
      <c r="C283" s="758"/>
      <c r="D283" s="758"/>
      <c r="E283" s="758"/>
      <c r="F283" s="758"/>
      <c r="G283" s="758"/>
      <c r="H283" s="758"/>
      <c r="I283" s="759"/>
      <c r="J283" s="22"/>
      <c r="K283" s="38"/>
    </row>
    <row r="284" spans="1:12" ht="17.25" customHeight="1" x14ac:dyDescent="0.15">
      <c r="B284" s="710" t="s">
        <v>18</v>
      </c>
      <c r="C284" s="711"/>
      <c r="D284" s="737" t="str">
        <f>IF(L284&lt;&gt;"",RIGHT(L284,LEN(L284)-1),"")</f>
        <v>□テレビ3台、□ラジオ5器、□タブレット端末2台、□ファックス1台、□携帯電話5台、□携帯電話用バッテリー3個、□乾電池20個</v>
      </c>
      <c r="E284" s="738"/>
      <c r="F284" s="738"/>
      <c r="G284" s="738"/>
      <c r="H284" s="738"/>
      <c r="I284" s="739"/>
      <c r="J284" s="76"/>
      <c r="K284" s="16"/>
      <c r="L284" s="395" t="str">
        <f>IF(入力シート!C235="有","、"&amp;入力シート!B235&amp;IF(入力シート!G235&lt;&gt;"",入力シート!G235&amp;入力シート!I235,""),"")&amp;IF(入力シート!C237="有","、"&amp;入力シート!B237&amp;IF(入力シート!G237&lt;&gt;"",入力シート!G237&amp;入力シート!I237,""),"")&amp;IF(入力シート!C239="有","、"&amp;入力シート!B239&amp;IF(入力シート!G239&lt;&gt;"",入力シート!G239&amp;入力シート!I239,""),"")&amp;IF(入力シート!C241="有","、"&amp;入力シート!B241&amp;IF(入力シート!G241&lt;&gt;"",入力シート!G241&amp;入力シート!I241,""),"")&amp;IF(入力シート!C243="有","、"&amp;入力シート!B243&amp;IF(入力シート!G243&lt;&gt;"",入力シート!G243&amp;入力シート!I243,""),"")&amp;IF(入力シート!C245="有","、"&amp;入力シート!B245&amp;IF(入力シート!G245&lt;&gt;"",入力シート!G245&amp;入力シート!I245,""),"")&amp;IF(入力シート!C247="有","、"&amp;入力シート!B247&amp;IF(入力シート!G247&lt;&gt;"",入力シート!G247&amp;入力シート!I247,""),"")&amp;IF(入力シート!C249&lt;&gt;"","、"&amp;入力シート!C249,"")</f>
        <v>、□テレビ3台、□ラジオ5器、□タブレット端末2台、□ファックス1台、□携帯電話5台、□携帯電話用バッテリー3個、□乾電池20個</v>
      </c>
    </row>
    <row r="285" spans="1:12" ht="17.25" customHeight="1" x14ac:dyDescent="0.15">
      <c r="B285" s="712"/>
      <c r="C285" s="713"/>
      <c r="D285" s="740"/>
      <c r="E285" s="741"/>
      <c r="F285" s="741"/>
      <c r="G285" s="741"/>
      <c r="H285" s="741"/>
      <c r="I285" s="742"/>
      <c r="J285" s="76"/>
      <c r="K285" s="60"/>
      <c r="L285" s="395"/>
    </row>
    <row r="286" spans="1:12" ht="17.25" customHeight="1" x14ac:dyDescent="0.15">
      <c r="B286" s="714"/>
      <c r="C286" s="715"/>
      <c r="D286" s="743"/>
      <c r="E286" s="744"/>
      <c r="F286" s="744"/>
      <c r="G286" s="744"/>
      <c r="H286" s="744"/>
      <c r="I286" s="745"/>
      <c r="J286" s="76"/>
      <c r="K286" s="16"/>
      <c r="L286" s="395"/>
    </row>
    <row r="287" spans="1:12" ht="17.25" customHeight="1" x14ac:dyDescent="0.15">
      <c r="B287" s="710" t="s">
        <v>94</v>
      </c>
      <c r="C287" s="711"/>
      <c r="D287" s="746" t="str">
        <f>IF(L287&lt;&gt;"",RIGHT(L287,LEN(L287)-1),"")</f>
        <v>□従業員名簿、□利用者名簿、□携帯電話5台、□携帯電話用バッテリー3個、□拡声器1台、□懐中電灯5台、□乾電池20個</v>
      </c>
      <c r="E287" s="747"/>
      <c r="F287" s="747"/>
      <c r="G287" s="747"/>
      <c r="H287" s="747"/>
      <c r="I287" s="748"/>
      <c r="J287" s="76"/>
      <c r="K287" s="16"/>
      <c r="L287" s="395" t="str">
        <f>IF(入力シート!C254="有","、"&amp;入力シート!B254,"")&amp;IF(入力シート!C256="有","、"&amp;入力シート!B256,"")&amp;IF(入力シート!C258="有","、"&amp;入力シート!B258&amp;IF(入力シート!G258&lt;&gt;"",入力シート!G258&amp;入力シート!I258,""),"")&amp;IF(入力シート!C260="有","、"&amp;入力シート!B260&amp;IF(入力シート!G260&lt;&gt;"",入力シート!G260&amp;入力シート!I260,""),"")&amp;IF(入力シート!C262="有","、"&amp;入力シート!B262&amp;IF(入力シート!G262&lt;&gt;"",入力シート!G262&amp;入力シート!I262,""),"")&amp;IF(入力シート!C264="有","、"&amp;入力シート!B264&amp;IF(入力シート!G264&lt;&gt;"",入力シート!G264&amp;入力シート!I264,""),"")&amp;IF(入力シート!C266="有","、"&amp;入力シート!B266&amp;IF(入力シート!G266&lt;&gt;"",入力シート!G266&amp;入力シート!I266,""),"")&amp;IF(入力シート!C268="有","、"&amp;入力シート!B268&amp;IF(入力シート!G268&lt;&gt;"",入力シート!G268&amp;入力シート!I268,""),"")&amp;IF(入力シート!C270="有","、"&amp;入力シート!B270&amp;IF(入力シート!G270&lt;&gt;"",入力シート!G270&amp;入力シート!I270,""),"")&amp;IF(入力シート!C272="有","、"&amp;入力シート!B272&amp;IF(入力シート!G272&lt;&gt;"",入力シート!G272&amp;入力シート!I272,""),"")&amp;IF(入力シート!C274&lt;&gt;"","、"&amp;入力シート!C274,"")</f>
        <v>、□従業員名簿、□利用者名簿、□携帯電話5台、□携帯電話用バッテリー3個、□拡声器1台、□懐中電灯5台、□乾電池20個</v>
      </c>
    </row>
    <row r="288" spans="1:12" ht="17.25" customHeight="1" x14ac:dyDescent="0.15">
      <c r="B288" s="712"/>
      <c r="C288" s="713"/>
      <c r="D288" s="749"/>
      <c r="E288" s="655"/>
      <c r="F288" s="655"/>
      <c r="G288" s="655"/>
      <c r="H288" s="655"/>
      <c r="I288" s="656"/>
      <c r="J288" s="76"/>
      <c r="K288" s="58"/>
      <c r="L288" s="395"/>
    </row>
    <row r="289" spans="1:12" ht="17.25" customHeight="1" x14ac:dyDescent="0.15">
      <c r="B289" s="712"/>
      <c r="C289" s="713"/>
      <c r="D289" s="749"/>
      <c r="E289" s="655"/>
      <c r="F289" s="655"/>
      <c r="G289" s="655"/>
      <c r="H289" s="655"/>
      <c r="I289" s="656"/>
      <c r="J289" s="76"/>
      <c r="K289" s="16"/>
      <c r="L289" s="395"/>
    </row>
    <row r="290" spans="1:12" ht="17.25" customHeight="1" x14ac:dyDescent="0.15">
      <c r="B290" s="714"/>
      <c r="C290" s="715"/>
      <c r="D290" s="749"/>
      <c r="E290" s="655"/>
      <c r="F290" s="655"/>
      <c r="G290" s="655"/>
      <c r="H290" s="655"/>
      <c r="I290" s="656"/>
      <c r="J290" s="76"/>
      <c r="K290" s="16"/>
      <c r="L290" s="395"/>
    </row>
    <row r="291" spans="1:12" ht="17.25" customHeight="1" x14ac:dyDescent="0.15">
      <c r="B291" s="710" t="s">
        <v>59</v>
      </c>
      <c r="C291" s="711"/>
      <c r="D291" s="746" t="str">
        <f>IF(L291&lt;&gt;"",RIGHT(L291,LEN(L291)-1),"")</f>
        <v>□水6日分、□食料9日分、□寝具10人分、□防寒具10人分</v>
      </c>
      <c r="E291" s="747"/>
      <c r="F291" s="747"/>
      <c r="G291" s="747"/>
      <c r="H291" s="747"/>
      <c r="I291" s="748"/>
      <c r="J291" s="77"/>
      <c r="K291" s="60"/>
      <c r="L291" s="395" t="str">
        <f>IF(入力シート!C279="有","、"&amp;入力シート!B279&amp;IF(入力シート!G279&lt;&gt;"",入力シート!G279&amp;入力シート!I279,""),"")&amp;IF(入力シート!C281="有","、"&amp;入力シート!B281&amp;IF(入力シート!G281&lt;&gt;"",入力シート!G281&amp;入力シート!I281,""),"")&amp;IF(入力シート!C283="有","、"&amp;入力シート!B283&amp;IF(入力シート!G283&lt;&gt;"",入力シート!G283&amp;入力シート!I283,""),"")&amp;IF(入力シート!C285="有","、"&amp;入力シート!B285&amp;IF(入力シート!G285&lt;&gt;"",入力シート!G285&amp;入力シート!I285,""),"")&amp;IF(入力シート!C287&lt;&gt;"","、"&amp;入力シート!C287,"")</f>
        <v>、□水6日分、□食料9日分、□寝具10人分、□防寒具10人分</v>
      </c>
    </row>
    <row r="292" spans="1:12" ht="17.25" customHeight="1" x14ac:dyDescent="0.15">
      <c r="B292" s="714"/>
      <c r="C292" s="715"/>
      <c r="D292" s="761"/>
      <c r="E292" s="762"/>
      <c r="F292" s="762"/>
      <c r="G292" s="762"/>
      <c r="H292" s="762"/>
      <c r="I292" s="763"/>
      <c r="J292" s="77"/>
      <c r="K292" s="60"/>
      <c r="L292" s="395"/>
    </row>
    <row r="293" spans="1:12" ht="17.25" customHeight="1" x14ac:dyDescent="0.15">
      <c r="B293" s="710" t="s">
        <v>413</v>
      </c>
      <c r="C293" s="711"/>
      <c r="D293" s="746" t="str">
        <f>IF(L293&lt;&gt;"",RIGHT(L293,LEN(L293)-1),"")</f>
        <v>□おむつ・おしりふき100枚、□常備薬3日分</v>
      </c>
      <c r="E293" s="747"/>
      <c r="F293" s="747"/>
      <c r="G293" s="747"/>
      <c r="H293" s="747"/>
      <c r="I293" s="748"/>
      <c r="J293" s="77"/>
      <c r="K293" s="60"/>
      <c r="L293" s="395" t="str">
        <f>IF(入力シート!C292="有","、"&amp;入力シート!B292&amp;IF(入力シート!G292&lt;&gt;"",入力シート!G292&amp;入力シート!I292,""),"")&amp;IF(入力シート!C294="有","、"&amp;入力シート!B294&amp;IF(入力シート!G294&lt;&gt;"",入力シート!G294&amp;入力シート!I294,""),"")&amp;IF(入力シート!C296="有","、"&amp;入力シート!B296&amp;IF(入力シート!G296&lt;&gt;"",入力シート!G296&amp;入力シート!I296,""),"")&amp;IF(入力シート!C298="有","、"&amp;入力シート!B298&amp;IF(入力シート!G298&lt;&gt;"",入力シート!G298&amp;入力シート!I298,""),"")&amp;IF(入力シート!C300&lt;&gt;"","、"&amp;入力シート!C300,"")</f>
        <v>、□おむつ・おしりふき100枚、□常備薬3日分</v>
      </c>
    </row>
    <row r="294" spans="1:12" ht="17.25" customHeight="1" x14ac:dyDescent="0.15">
      <c r="B294" s="714"/>
      <c r="C294" s="715"/>
      <c r="D294" s="761"/>
      <c r="E294" s="762"/>
      <c r="F294" s="762"/>
      <c r="G294" s="762"/>
      <c r="H294" s="762"/>
      <c r="I294" s="763"/>
      <c r="J294" s="77"/>
      <c r="K294" s="60"/>
      <c r="L294" s="395"/>
    </row>
    <row r="295" spans="1:12" ht="17.25" customHeight="1" x14ac:dyDescent="0.15">
      <c r="B295" s="710" t="s">
        <v>324</v>
      </c>
      <c r="C295" s="711"/>
      <c r="D295" s="746" t="str">
        <f>IF(L295&lt;&gt;"",RIGHT(L295,LEN(L295)-1),"")</f>
        <v>□ウエットティッシュ100枚、□ゴミ袋50枚、□タオル10枚、□ミルク、□簡易マット</v>
      </c>
      <c r="E295" s="747"/>
      <c r="F295" s="747"/>
      <c r="G295" s="747"/>
      <c r="H295" s="747"/>
      <c r="I295" s="748"/>
      <c r="J295" s="77"/>
      <c r="K295" s="60"/>
      <c r="L295" s="395" t="str">
        <f>IF(入力シート!C305="有","、"&amp;入力シート!B305&amp;IF(入力シート!G305&lt;&gt;"",入力シート!G305&amp;入力シート!I305,""),"")&amp;IF(入力シート!C307="有","、"&amp;入力シート!B307&amp;IF(入力シート!G307&lt;&gt;"",入力シート!G307&amp;入力シート!I307,""),"")&amp;IF(入力シート!C309="有","、"&amp;入力シート!B309&amp;IF(入力シート!G309&lt;&gt;"",入力シート!G309&amp;入力シート!I309,""),"")&amp;IF(入力シート!C311&lt;&gt;"","、"&amp;入力シート!C311,"")</f>
        <v>、□ウエットティッシュ100枚、□ゴミ袋50枚、□タオル10枚、□ミルク、□簡易マット</v>
      </c>
    </row>
    <row r="296" spans="1:12" ht="17.25" customHeight="1" thickBot="1" x14ac:dyDescent="0.2">
      <c r="B296" s="752"/>
      <c r="C296" s="753"/>
      <c r="D296" s="754"/>
      <c r="E296" s="755"/>
      <c r="F296" s="755"/>
      <c r="G296" s="755"/>
      <c r="H296" s="755"/>
      <c r="I296" s="756"/>
      <c r="J296" s="77"/>
      <c r="K296" s="60"/>
      <c r="L296" s="395"/>
    </row>
    <row r="297" spans="1:12" ht="17.25" customHeight="1" thickBot="1" x14ac:dyDescent="0.2">
      <c r="A297" s="24"/>
      <c r="B297" s="18"/>
      <c r="C297" s="18"/>
      <c r="D297" s="14"/>
      <c r="E297" s="14"/>
      <c r="F297" s="14"/>
      <c r="G297" s="14"/>
      <c r="H297" s="14"/>
      <c r="I297" s="14"/>
      <c r="J297" s="14"/>
      <c r="K297" s="14"/>
      <c r="L297" s="395"/>
    </row>
    <row r="298" spans="1:12" ht="17.25" customHeight="1" x14ac:dyDescent="0.15">
      <c r="B298" s="757" t="s">
        <v>62</v>
      </c>
      <c r="C298" s="758"/>
      <c r="D298" s="758"/>
      <c r="E298" s="758"/>
      <c r="F298" s="758"/>
      <c r="G298" s="758"/>
      <c r="H298" s="758"/>
      <c r="I298" s="759"/>
      <c r="J298" s="22"/>
      <c r="K298" s="38"/>
      <c r="L298" s="395"/>
    </row>
    <row r="299" spans="1:12" ht="17.25" customHeight="1" x14ac:dyDescent="0.15">
      <c r="B299" s="768" t="str">
        <f>IF(L299&lt;&gt;"",RIGHT(L299,LEN(L299)-1),"")</f>
        <v>□土のう20個、□止水板1台</v>
      </c>
      <c r="C299" s="769"/>
      <c r="D299" s="769"/>
      <c r="E299" s="769"/>
      <c r="F299" s="769"/>
      <c r="G299" s="769"/>
      <c r="H299" s="769"/>
      <c r="I299" s="770"/>
      <c r="J299" s="77"/>
      <c r="K299" s="60"/>
      <c r="L299" s="395" t="str">
        <f>IF(入力シート!C316="有","、"&amp;入力シート!B316&amp;IF(入力シート!G316&lt;&gt;"",入力シート!G316&amp;入力シート!I316,""),"")&amp;IF(入力シート!C318="有","、"&amp;入力シート!B318&amp;IF(入力シート!G318&lt;&gt;"",入力シート!G318&amp;入力シート!I318,""),"")</f>
        <v>、□土のう20個、□止水板1台</v>
      </c>
    </row>
    <row r="300" spans="1:12" ht="17.25" customHeight="1" x14ac:dyDescent="0.15">
      <c r="B300" s="771" t="str">
        <f>IF(入力シート!C320&gt;0,""&amp;入力シート!B320&amp;"（"&amp;入力シート!C320&amp;"）","")</f>
        <v>□その他（□プランター、□ビニールシート、□ロープ）</v>
      </c>
      <c r="C300" s="504"/>
      <c r="D300" s="504"/>
      <c r="E300" s="504"/>
      <c r="F300" s="504"/>
      <c r="G300" s="504"/>
      <c r="H300" s="504"/>
      <c r="I300" s="772"/>
      <c r="J300" s="77"/>
      <c r="K300" s="60"/>
    </row>
    <row r="301" spans="1:12" ht="18" customHeight="1" thickBot="1" x14ac:dyDescent="0.2">
      <c r="A301" s="59"/>
      <c r="B301" s="773"/>
      <c r="C301" s="774"/>
      <c r="D301" s="774"/>
      <c r="E301" s="774"/>
      <c r="F301" s="774"/>
      <c r="G301" s="774"/>
      <c r="H301" s="774"/>
      <c r="I301" s="775"/>
      <c r="J301" s="59"/>
      <c r="K301" s="59"/>
    </row>
    <row r="302" spans="1:12" ht="18" customHeight="1" x14ac:dyDescent="0.15">
      <c r="A302" s="59"/>
      <c r="B302" s="59"/>
      <c r="C302" s="59"/>
      <c r="D302" s="59"/>
      <c r="E302" s="59"/>
      <c r="F302" s="59"/>
      <c r="G302" s="59"/>
      <c r="H302" s="59"/>
      <c r="I302" s="59"/>
      <c r="J302" s="59"/>
      <c r="K302" s="59"/>
    </row>
    <row r="303" spans="1:12" ht="18" customHeight="1" x14ac:dyDescent="0.15">
      <c r="A303" s="650" t="s">
        <v>63</v>
      </c>
      <c r="B303" s="650"/>
      <c r="C303" s="650"/>
      <c r="D303" s="650"/>
      <c r="E303" s="650"/>
      <c r="F303" s="650"/>
      <c r="G303" s="650"/>
      <c r="H303" s="650"/>
      <c r="I303" s="650"/>
      <c r="J303" s="650"/>
      <c r="K303" s="59"/>
    </row>
    <row r="304" spans="1:12" ht="18" customHeight="1" x14ac:dyDescent="0.15">
      <c r="A304" s="681" t="s">
        <v>64</v>
      </c>
      <c r="B304" s="681"/>
      <c r="C304" s="681"/>
      <c r="D304" s="681"/>
      <c r="E304" s="681"/>
      <c r="F304" s="681"/>
      <c r="G304" s="681"/>
      <c r="H304" s="681"/>
      <c r="I304" s="681"/>
      <c r="J304" s="681"/>
      <c r="K304" s="59"/>
    </row>
    <row r="305" spans="1:11" ht="18" customHeight="1" x14ac:dyDescent="0.15">
      <c r="A305" s="78"/>
      <c r="B305" s="78"/>
      <c r="C305" s="78"/>
      <c r="D305" s="78"/>
      <c r="E305" s="78"/>
      <c r="F305" s="78"/>
      <c r="G305" s="78"/>
      <c r="H305" s="78"/>
      <c r="I305" s="78"/>
      <c r="J305" s="78"/>
      <c r="K305" s="78"/>
    </row>
    <row r="306" spans="1:11" ht="18" customHeight="1" x14ac:dyDescent="0.15">
      <c r="A306" s="681" t="s">
        <v>168</v>
      </c>
      <c r="B306" s="681"/>
      <c r="C306" s="681"/>
      <c r="D306" s="681"/>
      <c r="E306" s="681"/>
      <c r="F306" s="681"/>
      <c r="G306" s="681"/>
      <c r="H306" s="681"/>
      <c r="I306" s="681"/>
      <c r="J306" s="681"/>
      <c r="K306" s="78"/>
    </row>
    <row r="307" spans="1:11" ht="18" customHeight="1" x14ac:dyDescent="0.15">
      <c r="A307" s="685" t="str">
        <f>IF(入力シート!C329&lt;&gt;"","　毎年"&amp;入力シート!C327&amp;"月に"&amp;入力シート!C329&amp;"を対象に"&amp;入力シート!C331&amp;"に関する研修を実施する。","")&amp;IF(入力シート!C335&lt;&gt;"","毎年"&amp;入力シート!C333&amp;"月に"&amp;入力シート!C335&amp;"を対象に"&amp;入力シート!C337&amp;"に関する研修を実施する。","")</f>
        <v>　毎年4月に新規採用の従業員を対象に防災情報及び避難誘導に関する研修を実施する。</v>
      </c>
      <c r="B307" s="685"/>
      <c r="C307" s="685"/>
      <c r="D307" s="685"/>
      <c r="E307" s="685"/>
      <c r="F307" s="685"/>
      <c r="G307" s="685"/>
      <c r="H307" s="685"/>
      <c r="I307" s="685"/>
      <c r="J307" s="685"/>
      <c r="K307" s="59"/>
    </row>
    <row r="308" spans="1:11" ht="18" customHeight="1" x14ac:dyDescent="0.15">
      <c r="A308" s="685"/>
      <c r="B308" s="685"/>
      <c r="C308" s="685"/>
      <c r="D308" s="685"/>
      <c r="E308" s="685"/>
      <c r="F308" s="685"/>
      <c r="G308" s="685"/>
      <c r="H308" s="685"/>
      <c r="I308" s="685"/>
      <c r="J308" s="685"/>
      <c r="K308" s="78"/>
    </row>
    <row r="309" spans="1:11" ht="18" customHeight="1" x14ac:dyDescent="0.15">
      <c r="A309" s="685"/>
      <c r="B309" s="685"/>
      <c r="C309" s="685"/>
      <c r="D309" s="685"/>
      <c r="E309" s="685"/>
      <c r="F309" s="685"/>
      <c r="G309" s="685"/>
      <c r="H309" s="685"/>
      <c r="I309" s="685"/>
      <c r="J309" s="685"/>
      <c r="K309" s="78"/>
    </row>
    <row r="310" spans="1:11" ht="18" customHeight="1" x14ac:dyDescent="0.15">
      <c r="A310" s="685" t="s">
        <v>169</v>
      </c>
      <c r="B310" s="685"/>
      <c r="C310" s="685"/>
      <c r="D310" s="685"/>
      <c r="E310" s="685"/>
      <c r="F310" s="685"/>
      <c r="G310" s="685"/>
      <c r="H310" s="685"/>
      <c r="I310" s="685"/>
      <c r="J310" s="685"/>
      <c r="K310" s="78"/>
    </row>
    <row r="311" spans="1:11" ht="18" customHeight="1" x14ac:dyDescent="0.15">
      <c r="A311" s="685" t="str">
        <f>IF(入力シート!C343&lt;&gt;"","　毎年"&amp;入力シート!C341&amp;"月に"&amp;入力シート!C343&amp;"を対象として"&amp;入力シート!C345&amp;"に関する訓練を実施する。","")&amp;IF(入力シート!C350&lt;&gt;"","毎年"&amp;入力シート!C348&amp;"月に"&amp;入力シート!C350&amp;"を対象として"&amp;入力シート!C352&amp;"に関する訓練を実施する。","")</f>
        <v>　毎年4月に新規採用の従業員を対象として避難誘導に関する訓練を実施する。毎年5月に全従業員を対象として情報収集・伝達及び避難誘導に関する訓練を実施する。</v>
      </c>
      <c r="B311" s="685"/>
      <c r="C311" s="685"/>
      <c r="D311" s="685"/>
      <c r="E311" s="685"/>
      <c r="F311" s="685"/>
      <c r="G311" s="685"/>
      <c r="H311" s="685"/>
      <c r="I311" s="685"/>
      <c r="J311" s="685"/>
      <c r="K311" s="59"/>
    </row>
    <row r="312" spans="1:11" ht="18" customHeight="1" x14ac:dyDescent="0.15">
      <c r="A312" s="685"/>
      <c r="B312" s="685"/>
      <c r="C312" s="685"/>
      <c r="D312" s="685"/>
      <c r="E312" s="685"/>
      <c r="F312" s="685"/>
      <c r="G312" s="685"/>
      <c r="H312" s="685"/>
      <c r="I312" s="685"/>
      <c r="J312" s="685"/>
      <c r="K312" s="59"/>
    </row>
    <row r="313" spans="1:11" ht="18" customHeight="1" x14ac:dyDescent="0.15">
      <c r="A313" s="685"/>
      <c r="B313" s="685"/>
      <c r="C313" s="685"/>
      <c r="D313" s="685"/>
      <c r="E313" s="685"/>
      <c r="F313" s="685"/>
      <c r="G313" s="685"/>
      <c r="H313" s="685"/>
      <c r="I313" s="685"/>
      <c r="J313" s="685"/>
      <c r="K313" s="59"/>
    </row>
    <row r="314" spans="1:11" ht="18" customHeight="1" x14ac:dyDescent="0.15">
      <c r="A314" s="79"/>
      <c r="B314" s="79"/>
      <c r="C314" s="79"/>
      <c r="D314" s="79"/>
      <c r="E314" s="79"/>
      <c r="F314" s="79"/>
      <c r="G314" s="79"/>
      <c r="H314" s="79"/>
      <c r="I314" s="79"/>
      <c r="J314" s="79"/>
      <c r="K314" s="59"/>
    </row>
    <row r="315" spans="1:11" ht="18" customHeight="1" x14ac:dyDescent="0.15">
      <c r="A315" s="96"/>
      <c r="B315" s="96"/>
      <c r="C315" s="96"/>
      <c r="D315" s="96"/>
      <c r="E315" s="96"/>
      <c r="F315" s="96"/>
      <c r="G315" s="96"/>
      <c r="H315" s="96"/>
      <c r="I315" s="96"/>
      <c r="J315" s="96"/>
      <c r="K315" s="97"/>
    </row>
    <row r="316" spans="1:11" ht="18" customHeight="1" x14ac:dyDescent="0.15">
      <c r="A316" s="96"/>
      <c r="B316" s="96"/>
      <c r="C316" s="96"/>
      <c r="D316" s="96"/>
      <c r="E316" s="96"/>
      <c r="F316" s="96"/>
      <c r="G316" s="96"/>
      <c r="H316" s="96"/>
      <c r="I316" s="96"/>
      <c r="J316" s="96"/>
      <c r="K316" s="97"/>
    </row>
    <row r="317" spans="1:11" ht="18" customHeight="1" x14ac:dyDescent="0.15">
      <c r="A317" s="96"/>
      <c r="B317" s="96"/>
      <c r="C317" s="96"/>
      <c r="D317" s="96"/>
      <c r="E317" s="96"/>
      <c r="F317" s="96"/>
      <c r="G317" s="96"/>
      <c r="H317" s="96"/>
      <c r="I317" s="96"/>
      <c r="J317" s="96"/>
      <c r="K317" s="97"/>
    </row>
    <row r="318" spans="1:11" ht="18" customHeight="1" x14ac:dyDescent="0.15">
      <c r="A318" s="96"/>
      <c r="B318" s="96"/>
      <c r="C318" s="96"/>
      <c r="D318" s="96"/>
      <c r="E318" s="96"/>
      <c r="F318" s="96"/>
      <c r="G318" s="96"/>
      <c r="H318" s="96"/>
      <c r="I318" s="96"/>
      <c r="J318" s="96"/>
      <c r="K318" s="97"/>
    </row>
    <row r="319" spans="1:11" ht="18" customHeight="1" x14ac:dyDescent="0.15">
      <c r="A319" s="96"/>
      <c r="B319" s="96"/>
      <c r="C319" s="96"/>
      <c r="D319" s="96"/>
      <c r="E319" s="96"/>
      <c r="F319" s="96"/>
      <c r="G319" s="96"/>
      <c r="H319" s="96"/>
      <c r="I319" s="96"/>
      <c r="J319" s="96"/>
      <c r="K319" s="97"/>
    </row>
  </sheetData>
  <mergeCells count="243">
    <mergeCell ref="A226:J226"/>
    <mergeCell ref="A183:H183"/>
    <mergeCell ref="D201:J201"/>
    <mergeCell ref="D202:J202"/>
    <mergeCell ref="D203:J203"/>
    <mergeCell ref="A211:B217"/>
    <mergeCell ref="C211:J211"/>
    <mergeCell ref="C212:J212"/>
    <mergeCell ref="C213:J213"/>
    <mergeCell ref="C216:J216"/>
    <mergeCell ref="C217:J217"/>
    <mergeCell ref="C214:J214"/>
    <mergeCell ref="C215:J215"/>
    <mergeCell ref="D210:J210"/>
    <mergeCell ref="D207:J208"/>
    <mergeCell ref="C192:J192"/>
    <mergeCell ref="C191:J191"/>
    <mergeCell ref="B218:J219"/>
    <mergeCell ref="A223:J223"/>
    <mergeCell ref="A224:J225"/>
    <mergeCell ref="I183:J183"/>
    <mergeCell ref="A181:E181"/>
    <mergeCell ref="A182:E182"/>
    <mergeCell ref="I167:J167"/>
    <mergeCell ref="I168:J168"/>
    <mergeCell ref="I169:J169"/>
    <mergeCell ref="I170:J170"/>
    <mergeCell ref="I171:J171"/>
    <mergeCell ref="A172:E172"/>
    <mergeCell ref="A173:E173"/>
    <mergeCell ref="A174:E174"/>
    <mergeCell ref="A175:E175"/>
    <mergeCell ref="A176:E176"/>
    <mergeCell ref="A177:E177"/>
    <mergeCell ref="A178:E178"/>
    <mergeCell ref="A179:E179"/>
    <mergeCell ref="A180:E180"/>
    <mergeCell ref="G172:H172"/>
    <mergeCell ref="I180:J180"/>
    <mergeCell ref="G173:H173"/>
    <mergeCell ref="G174:H174"/>
    <mergeCell ref="G175:H175"/>
    <mergeCell ref="I181:J181"/>
    <mergeCell ref="I182:J182"/>
    <mergeCell ref="I172:J172"/>
    <mergeCell ref="A164:E164"/>
    <mergeCell ref="A165:E165"/>
    <mergeCell ref="A166:E166"/>
    <mergeCell ref="A167:E167"/>
    <mergeCell ref="A168:E168"/>
    <mergeCell ref="A169:E169"/>
    <mergeCell ref="A170:E170"/>
    <mergeCell ref="A171:E171"/>
    <mergeCell ref="B110:I110"/>
    <mergeCell ref="A161:E161"/>
    <mergeCell ref="A163:E163"/>
    <mergeCell ref="G167:H167"/>
    <mergeCell ref="I161:J161"/>
    <mergeCell ref="I162:J162"/>
    <mergeCell ref="I163:J163"/>
    <mergeCell ref="I164:J164"/>
    <mergeCell ref="I165:J165"/>
    <mergeCell ref="I166:J166"/>
    <mergeCell ref="G156:H156"/>
    <mergeCell ref="G157:H157"/>
    <mergeCell ref="G158:H158"/>
    <mergeCell ref="I156:J156"/>
    <mergeCell ref="I157:J157"/>
    <mergeCell ref="I158:J158"/>
    <mergeCell ref="G176:H176"/>
    <mergeCell ref="G180:H180"/>
    <mergeCell ref="G168:H168"/>
    <mergeCell ref="G169:H169"/>
    <mergeCell ref="G170:H170"/>
    <mergeCell ref="G171:H171"/>
    <mergeCell ref="I175:J175"/>
    <mergeCell ref="I176:J176"/>
    <mergeCell ref="I177:J177"/>
    <mergeCell ref="I178:J178"/>
    <mergeCell ref="I179:J179"/>
    <mergeCell ref="G179:H179"/>
    <mergeCell ref="G177:H177"/>
    <mergeCell ref="G178:H178"/>
    <mergeCell ref="G161:H161"/>
    <mergeCell ref="G162:H162"/>
    <mergeCell ref="G163:H163"/>
    <mergeCell ref="G164:H164"/>
    <mergeCell ref="G165:H165"/>
    <mergeCell ref="B299:I299"/>
    <mergeCell ref="B300:I301"/>
    <mergeCell ref="D193:J193"/>
    <mergeCell ref="D293:I294"/>
    <mergeCell ref="D244:E244"/>
    <mergeCell ref="D245:E246"/>
    <mergeCell ref="F245:G246"/>
    <mergeCell ref="A227:J227"/>
    <mergeCell ref="B228:J228"/>
    <mergeCell ref="B247:C248"/>
    <mergeCell ref="D247:E248"/>
    <mergeCell ref="F247:G248"/>
    <mergeCell ref="A242:J242"/>
    <mergeCell ref="A237:J237"/>
    <mergeCell ref="A238:J239"/>
    <mergeCell ref="A241:J241"/>
    <mergeCell ref="A232:J235"/>
    <mergeCell ref="I173:J173"/>
    <mergeCell ref="I174:J174"/>
    <mergeCell ref="A311:J313"/>
    <mergeCell ref="F249:G250"/>
    <mergeCell ref="B284:C286"/>
    <mergeCell ref="D284:I286"/>
    <mergeCell ref="D287:I290"/>
    <mergeCell ref="H249:I250"/>
    <mergeCell ref="A304:J304"/>
    <mergeCell ref="B293:C294"/>
    <mergeCell ref="B291:C292"/>
    <mergeCell ref="B295:C296"/>
    <mergeCell ref="D295:I296"/>
    <mergeCell ref="B283:I283"/>
    <mergeCell ref="B298:I298"/>
    <mergeCell ref="A303:J303"/>
    <mergeCell ref="A276:J276"/>
    <mergeCell ref="A277:J278"/>
    <mergeCell ref="A279:J280"/>
    <mergeCell ref="A282:J282"/>
    <mergeCell ref="A306:J306"/>
    <mergeCell ref="D291:I292"/>
    <mergeCell ref="A310:J310"/>
    <mergeCell ref="A307:J309"/>
    <mergeCell ref="D249:E250"/>
    <mergeCell ref="M173:P174"/>
    <mergeCell ref="A187:J187"/>
    <mergeCell ref="M156:P157"/>
    <mergeCell ref="M158:P159"/>
    <mergeCell ref="M164:P165"/>
    <mergeCell ref="M166:P172"/>
    <mergeCell ref="L161:P161"/>
    <mergeCell ref="M162:P163"/>
    <mergeCell ref="B287:C290"/>
    <mergeCell ref="A204:B210"/>
    <mergeCell ref="C209:J209"/>
    <mergeCell ref="C190:J190"/>
    <mergeCell ref="D195:J195"/>
    <mergeCell ref="C199:J199"/>
    <mergeCell ref="C200:J200"/>
    <mergeCell ref="A185:J185"/>
    <mergeCell ref="A186:J186"/>
    <mergeCell ref="B220:J221"/>
    <mergeCell ref="A197:B198"/>
    <mergeCell ref="D189:J189"/>
    <mergeCell ref="B245:C246"/>
    <mergeCell ref="B249:C250"/>
    <mergeCell ref="F244:G244"/>
    <mergeCell ref="H244:I244"/>
    <mergeCell ref="A230:J230"/>
    <mergeCell ref="A231:J231"/>
    <mergeCell ref="A54:J54"/>
    <mergeCell ref="M151:P152"/>
    <mergeCell ref="M153:P153"/>
    <mergeCell ref="F150:F159"/>
    <mergeCell ref="M154:P155"/>
    <mergeCell ref="G151:H151"/>
    <mergeCell ref="G152:H152"/>
    <mergeCell ref="G150:H150"/>
    <mergeCell ref="B67:C67"/>
    <mergeCell ref="D67:E67"/>
    <mergeCell ref="F67:G67"/>
    <mergeCell ref="H67:I67"/>
    <mergeCell ref="B107:I109"/>
    <mergeCell ref="B70:C70"/>
    <mergeCell ref="D70:E70"/>
    <mergeCell ref="F69:G69"/>
    <mergeCell ref="H69:I69"/>
    <mergeCell ref="A75:J75"/>
    <mergeCell ref="L150:P150"/>
    <mergeCell ref="G141:H141"/>
    <mergeCell ref="G142:H142"/>
    <mergeCell ref="G143:H143"/>
    <mergeCell ref="A16:J17"/>
    <mergeCell ref="A37:J38"/>
    <mergeCell ref="A31:J32"/>
    <mergeCell ref="A48:J48"/>
    <mergeCell ref="L141:P141"/>
    <mergeCell ref="G140:H140"/>
    <mergeCell ref="I140:J140"/>
    <mergeCell ref="F141:F148"/>
    <mergeCell ref="A140:E140"/>
    <mergeCell ref="A60:J60"/>
    <mergeCell ref="M143:P144"/>
    <mergeCell ref="M145:P146"/>
    <mergeCell ref="B65:I65"/>
    <mergeCell ref="B68:C68"/>
    <mergeCell ref="D68:E68"/>
    <mergeCell ref="A93:J94"/>
    <mergeCell ref="A95:B95"/>
    <mergeCell ref="A137:J137"/>
    <mergeCell ref="A63:J63"/>
    <mergeCell ref="M147:P148"/>
    <mergeCell ref="A61:J61"/>
    <mergeCell ref="A139:J139"/>
    <mergeCell ref="A49:J51"/>
    <mergeCell ref="A55:J57"/>
    <mergeCell ref="F161:F174"/>
    <mergeCell ref="A136:J136"/>
    <mergeCell ref="G146:H146"/>
    <mergeCell ref="C206:J206"/>
    <mergeCell ref="C205:J205"/>
    <mergeCell ref="C204:J204"/>
    <mergeCell ref="D197:J197"/>
    <mergeCell ref="G147:H147"/>
    <mergeCell ref="I142:J142"/>
    <mergeCell ref="I143:J143"/>
    <mergeCell ref="I144:J144"/>
    <mergeCell ref="I145:J145"/>
    <mergeCell ref="I154:J154"/>
    <mergeCell ref="A162:E162"/>
    <mergeCell ref="G181:H181"/>
    <mergeCell ref="G182:H182"/>
    <mergeCell ref="G166:H166"/>
    <mergeCell ref="I155:J155"/>
    <mergeCell ref="I150:J150"/>
    <mergeCell ref="G153:H153"/>
    <mergeCell ref="G154:H154"/>
    <mergeCell ref="G155:H155"/>
    <mergeCell ref="I159:J159"/>
    <mergeCell ref="I153:J153"/>
    <mergeCell ref="B69:C69"/>
    <mergeCell ref="D69:E69"/>
    <mergeCell ref="B71:C71"/>
    <mergeCell ref="D71:E71"/>
    <mergeCell ref="B66:E66"/>
    <mergeCell ref="I141:J141"/>
    <mergeCell ref="I151:J151"/>
    <mergeCell ref="I152:J152"/>
    <mergeCell ref="F66:I66"/>
    <mergeCell ref="I146:J146"/>
    <mergeCell ref="I147:J147"/>
    <mergeCell ref="G148:H148"/>
    <mergeCell ref="F70:G70"/>
    <mergeCell ref="H70:I70"/>
    <mergeCell ref="A92:J92"/>
    <mergeCell ref="G144:H144"/>
    <mergeCell ref="G145:H145"/>
  </mergeCells>
  <phoneticPr fontId="8"/>
  <pageMargins left="0.59055118110236227" right="0.59055118110236227" top="0.74803149606299213" bottom="0.74803149606299213" header="0.31496062992125984" footer="0.31496062992125984"/>
  <pageSetup paperSize="9" scale="94" orientation="portrait" horizontalDpi="0" verticalDpi="0" r:id="rId1"/>
  <headerFooter differentFirst="1">
    <oddFooter>&amp;C&amp;P</oddFooter>
  </headerFooter>
  <rowBreaks count="6" manualBreakCount="6">
    <brk id="46" max="9" man="1"/>
    <brk id="90" max="9" man="1"/>
    <brk id="134" max="9" man="1"/>
    <brk id="183" max="9" man="1"/>
    <brk id="228" max="9" man="1"/>
    <brk id="274" max="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入力シート</vt:lpstr>
      <vt:lpstr>出力シート（タイムライン）</vt:lpstr>
      <vt:lpstr>出力シート（避難確保計画）</vt:lpstr>
      <vt:lpstr>'出力シート（タイムライン）'!Print_Area</vt:lpstr>
      <vt:lpstr>'出力シート（避難確保計画）'!Print_Area</vt:lpstr>
      <vt:lpstr>入力シート!Print_Area</vt:lpstr>
      <vt:lpstr>'出力シート（タイムライン）'!Print_Titles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Windows ユーザー</cp:lastModifiedBy>
  <cp:lastPrinted>2021-10-11T01:50:33Z</cp:lastPrinted>
  <dcterms:created xsi:type="dcterms:W3CDTF">2017-01-19T10:16:06Z</dcterms:created>
  <dcterms:modified xsi:type="dcterms:W3CDTF">2023-04-17T07:07:50Z</dcterms:modified>
</cp:coreProperties>
</file>