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FF7D1DDC-6668-4D4D-A2B1-F1B76FF2641D}"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s="1"/>
  <c r="AK121" i="15"/>
  <c r="AK192" i="15" s="1"/>
</calcChain>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<sst xmlns="http://schemas.openxmlformats.org/spreadsheetml/2006/main" count="4444" uniqueCount="2290">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</sst>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3" t="s">
        <v>109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110</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2264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2270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4" t="s">
        <v>35</v>
      </c>
      <c r="D39" s="554"/>
      <c r="E39" s="554"/>
      <c r="F39" s="554"/>
      <c r="G39" s="554"/>
      <c r="H39" s="554"/>
      <c r="I39" s="554"/>
      <c r="J39" s="554"/>
      <c r="K39" s="554"/>
      <c r="L39" s="555"/>
      <c r="M39" s="570"/>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c r="D53" s="551"/>
      <c r="E53" s="551"/>
      <c r="F53" s="551"/>
      <c r="G53" s="551"/>
      <c r="H53" s="551"/>
      <c r="I53" s="551"/>
      <c r="J53" s="551"/>
      <c r="K53" s="551"/>
      <c r="L53" s="552"/>
      <c r="M53" s="541"/>
      <c r="N53" s="542"/>
      <c r="O53" s="542"/>
      <c r="P53" s="542"/>
      <c r="Q53" s="543"/>
      <c r="R53" s="544"/>
      <c r="S53" s="545"/>
      <c r="T53" s="545"/>
      <c r="U53" s="545"/>
      <c r="V53" s="546"/>
      <c r="W53" s="128"/>
      <c r="X53" s="129"/>
      <c r="Y53" s="511"/>
      <c r="Z53" s="425"/>
      <c r="AA53" s="426"/>
    </row>
    <row r="54" spans="1:27" ht="33.950000000000003" customHeight="1">
      <c r="A54" s="408"/>
      <c r="B54" s="427">
        <f>B53+1</f>
        <v>2</v>
      </c>
      <c r="C54" s="532"/>
      <c r="D54" s="533"/>
      <c r="E54" s="533"/>
      <c r="F54" s="533"/>
      <c r="G54" s="533"/>
      <c r="H54" s="533"/>
      <c r="I54" s="533"/>
      <c r="J54" s="533"/>
      <c r="K54" s="533"/>
      <c r="L54" s="534"/>
      <c r="M54" s="537"/>
      <c r="N54" s="538"/>
      <c r="O54" s="538"/>
      <c r="P54" s="538"/>
      <c r="Q54" s="539"/>
      <c r="R54" s="518"/>
      <c r="S54" s="519"/>
      <c r="T54" s="519"/>
      <c r="U54" s="519"/>
      <c r="V54" s="520"/>
      <c r="W54" s="509"/>
      <c r="X54" s="4"/>
      <c r="Y54" s="5"/>
      <c r="Z54" s="425"/>
      <c r="AA54" s="426"/>
    </row>
    <row r="55" spans="1:27" ht="33.950000000000003" customHeight="1">
      <c r="A55" s="408"/>
      <c r="B55" s="427">
        <f t="shared" ref="B55:B118" si="0">B54+1</f>
        <v>3</v>
      </c>
      <c r="C55" s="532"/>
      <c r="D55" s="533"/>
      <c r="E55" s="533"/>
      <c r="F55" s="533"/>
      <c r="G55" s="533"/>
      <c r="H55" s="533"/>
      <c r="I55" s="533"/>
      <c r="J55" s="533"/>
      <c r="K55" s="533"/>
      <c r="L55" s="534"/>
      <c r="M55" s="518"/>
      <c r="N55" s="519"/>
      <c r="O55" s="519"/>
      <c r="P55" s="519"/>
      <c r="Q55" s="520"/>
      <c r="R55" s="518"/>
      <c r="S55" s="519"/>
      <c r="T55" s="519"/>
      <c r="U55" s="519"/>
      <c r="V55" s="520"/>
      <c r="W55" s="509"/>
      <c r="X55" s="4"/>
      <c r="Y55" s="5"/>
      <c r="Z55" s="425"/>
      <c r="AA55" s="426"/>
    </row>
    <row r="56" spans="1:27" ht="33.950000000000003" customHeight="1">
      <c r="A56" s="408"/>
      <c r="B56" s="427">
        <f t="shared" si="0"/>
        <v>4</v>
      </c>
      <c r="C56" s="532"/>
      <c r="D56" s="533"/>
      <c r="E56" s="533"/>
      <c r="F56" s="533"/>
      <c r="G56" s="533"/>
      <c r="H56" s="533"/>
      <c r="I56" s="533"/>
      <c r="J56" s="533"/>
      <c r="K56" s="533"/>
      <c r="L56" s="534"/>
      <c r="M56" s="518"/>
      <c r="N56" s="519"/>
      <c r="O56" s="519"/>
      <c r="P56" s="519"/>
      <c r="Q56" s="520"/>
      <c r="R56" s="518"/>
      <c r="S56" s="519"/>
      <c r="T56" s="519"/>
      <c r="U56" s="519"/>
      <c r="V56" s="520"/>
      <c r="W56" s="509"/>
      <c r="X56" s="4"/>
      <c r="Y56" s="5"/>
      <c r="Z56" s="425"/>
      <c r="AA56" s="426"/>
    </row>
    <row r="57" spans="1:27" ht="33.950000000000003" customHeight="1">
      <c r="A57" s="408"/>
      <c r="B57" s="427">
        <f t="shared" si="0"/>
        <v>5</v>
      </c>
      <c r="C57" s="532"/>
      <c r="D57" s="533"/>
      <c r="E57" s="533"/>
      <c r="F57" s="533"/>
      <c r="G57" s="533"/>
      <c r="H57" s="533"/>
      <c r="I57" s="533"/>
      <c r="J57" s="533"/>
      <c r="K57" s="533"/>
      <c r="L57" s="534"/>
      <c r="M57" s="518"/>
      <c r="N57" s="519"/>
      <c r="O57" s="519"/>
      <c r="P57" s="519"/>
      <c r="Q57" s="520"/>
      <c r="R57" s="518"/>
      <c r="S57" s="519"/>
      <c r="T57" s="519"/>
      <c r="U57" s="519"/>
      <c r="V57" s="520"/>
      <c r="W57" s="509"/>
      <c r="X57" s="4"/>
      <c r="Y57" s="5"/>
      <c r="Z57" s="425"/>
      <c r="AA57" s="426"/>
    </row>
    <row r="58" spans="1:27" ht="33.950000000000003" customHeight="1">
      <c r="A58" s="408"/>
      <c r="B58" s="427">
        <f t="shared" si="0"/>
        <v>6</v>
      </c>
      <c r="C58" s="532"/>
      <c r="D58" s="533"/>
      <c r="E58" s="533"/>
      <c r="F58" s="533"/>
      <c r="G58" s="533"/>
      <c r="H58" s="533"/>
      <c r="I58" s="533"/>
      <c r="J58" s="533"/>
      <c r="K58" s="533"/>
      <c r="L58" s="534"/>
      <c r="M58" s="518"/>
      <c r="N58" s="519"/>
      <c r="O58" s="519"/>
      <c r="P58" s="519"/>
      <c r="Q58" s="520"/>
      <c r="R58" s="518"/>
      <c r="S58" s="519"/>
      <c r="T58" s="519"/>
      <c r="U58" s="519"/>
      <c r="V58" s="520"/>
      <c r="W58" s="509"/>
      <c r="X58" s="4"/>
      <c r="Y58" s="5"/>
      <c r="Z58" s="425"/>
      <c r="AA58" s="426"/>
    </row>
    <row r="59" spans="1:27" ht="33.950000000000003" customHeight="1">
      <c r="A59" s="408"/>
      <c r="B59" s="427">
        <f t="shared" si="0"/>
        <v>7</v>
      </c>
      <c r="C59" s="532"/>
      <c r="D59" s="533"/>
      <c r="E59" s="533"/>
      <c r="F59" s="533"/>
      <c r="G59" s="533"/>
      <c r="H59" s="533"/>
      <c r="I59" s="533"/>
      <c r="J59" s="533"/>
      <c r="K59" s="533"/>
      <c r="L59" s="534"/>
      <c r="M59" s="518"/>
      <c r="N59" s="519"/>
      <c r="O59" s="519"/>
      <c r="P59" s="519"/>
      <c r="Q59" s="520"/>
      <c r="R59" s="518"/>
      <c r="S59" s="519"/>
      <c r="T59" s="519"/>
      <c r="U59" s="519"/>
      <c r="V59" s="520"/>
      <c r="W59" s="509"/>
      <c r="X59" s="4"/>
      <c r="Y59" s="5"/>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7" t="s">
        <v>22</v>
      </c>
      <c r="AA1" s="777"/>
      <c r="AB1" s="777"/>
      <c r="AC1" s="777"/>
      <c r="AD1" s="777" t="str">
        <f>IF(基本情報入力シート!C32="","",基本情報入力シート!C32)</f>
        <v/>
      </c>
      <c r="AE1" s="777"/>
      <c r="AF1" s="777"/>
      <c r="AG1" s="777"/>
      <c r="AH1" s="777"/>
      <c r="AI1" s="777"/>
      <c r="AJ1" s="777"/>
      <c r="AK1" s="77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6" t="s">
        <v>1947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6" t="s">
        <v>29</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43"/>
    </row>
    <row r="7" spans="1:50" s="144" customFormat="1" ht="22.5" customHeight="1">
      <c r="A7" s="143"/>
      <c r="B7" s="787" t="s">
        <v>28</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43"/>
    </row>
    <row r="8" spans="1:50" s="144" customFormat="1" ht="12.75" customHeight="1">
      <c r="A8" s="143"/>
      <c r="B8" s="781" t="s">
        <v>24</v>
      </c>
      <c r="C8" s="782"/>
      <c r="D8" s="782"/>
      <c r="E8" s="782"/>
      <c r="F8" s="782"/>
      <c r="G8" s="782"/>
      <c r="H8" s="145" t="s">
        <v>1</v>
      </c>
      <c r="I8" s="789" t="str">
        <f>IF(基本情報入力シート!AC38="－","",基本情報入力シート!AC38)</f>
        <v/>
      </c>
      <c r="J8" s="789"/>
      <c r="K8" s="789"/>
      <c r="L8" s="789"/>
      <c r="M8" s="78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43"/>
    </row>
    <row r="10" spans="1:50" s="144" customFormat="1" ht="12" customHeight="1">
      <c r="A10" s="143"/>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43"/>
    </row>
    <row r="11" spans="1:50" s="144" customFormat="1" ht="15" customHeight="1">
      <c r="A11" s="143"/>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43"/>
      <c r="AT11" s="149"/>
      <c r="AU11" s="149"/>
      <c r="AV11" s="149"/>
      <c r="AW11" s="149"/>
      <c r="AX11" s="149"/>
    </row>
    <row r="12" spans="1:50" s="144" customFormat="1" ht="22.5" customHeight="1">
      <c r="A12" s="143"/>
      <c r="B12" s="783" t="s">
        <v>25</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43"/>
      <c r="AT12" s="149"/>
      <c r="AU12" s="149"/>
      <c r="AV12" s="149"/>
      <c r="AW12" s="149"/>
      <c r="AX12" s="149"/>
    </row>
    <row r="13" spans="1:50" s="144" customFormat="1" ht="17.25" customHeight="1">
      <c r="A13" s="143"/>
      <c r="B13" s="804" t="s">
        <v>26</v>
      </c>
      <c r="C13" s="804"/>
      <c r="D13" s="804"/>
      <c r="E13" s="804"/>
      <c r="F13" s="804"/>
      <c r="G13" s="804"/>
      <c r="H13" s="790" t="s">
        <v>14</v>
      </c>
      <c r="I13" s="790"/>
      <c r="J13" s="790"/>
      <c r="K13" s="787"/>
      <c r="L13" s="805" t="str">
        <f>IF(基本情報入力シート!M45="","",基本情報入力シート!M45)</f>
        <v/>
      </c>
      <c r="M13" s="805"/>
      <c r="N13" s="805"/>
      <c r="O13" s="805"/>
      <c r="P13" s="805"/>
      <c r="Q13" s="805"/>
      <c r="R13" s="805"/>
      <c r="S13" s="805"/>
      <c r="T13" s="805"/>
      <c r="U13" s="805"/>
      <c r="V13" s="804" t="s">
        <v>27</v>
      </c>
      <c r="W13" s="804"/>
      <c r="X13" s="804"/>
      <c r="Y13" s="804"/>
      <c r="Z13" s="805" t="str">
        <f>IF(基本情報入力シート!M46="","",基本情報入力シート!M46)</f>
        <v/>
      </c>
      <c r="AA13" s="805"/>
      <c r="AB13" s="805"/>
      <c r="AC13" s="805"/>
      <c r="AD13" s="805"/>
      <c r="AE13" s="805"/>
      <c r="AF13" s="805"/>
      <c r="AG13" s="805"/>
      <c r="AH13" s="805"/>
      <c r="AI13" s="805"/>
      <c r="AJ13" s="805"/>
      <c r="AK13" s="805"/>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7" t="s">
        <v>2011</v>
      </c>
      <c r="C17" s="808"/>
      <c r="D17" s="808"/>
      <c r="E17" s="808"/>
      <c r="F17" s="808"/>
      <c r="G17" s="808"/>
      <c r="H17" s="808"/>
      <c r="I17" s="808"/>
      <c r="J17" s="808"/>
      <c r="K17" s="808"/>
      <c r="L17" s="808"/>
      <c r="M17" s="808"/>
      <c r="N17" s="808"/>
      <c r="O17" s="808"/>
      <c r="P17" s="808"/>
      <c r="Q17" s="808"/>
      <c r="R17" s="808"/>
      <c r="S17" s="808"/>
      <c r="T17" s="808"/>
      <c r="U17" s="808"/>
      <c r="V17" s="808"/>
      <c r="W17" s="809"/>
      <c r="X17" s="143"/>
      <c r="Y17" s="143"/>
      <c r="Z17" s="143"/>
      <c r="AA17" s="143"/>
      <c r="AB17" s="143"/>
      <c r="AC17" s="143"/>
      <c r="AD17" s="143"/>
      <c r="AE17" s="143"/>
      <c r="AF17" s="143"/>
      <c r="AG17" s="143"/>
      <c r="AH17" s="163"/>
      <c r="AI17" s="143"/>
      <c r="AJ17" s="143"/>
      <c r="AK17" s="143"/>
      <c r="AL17" s="143"/>
    </row>
    <row r="18" spans="1:53" ht="19.5" customHeight="1">
      <c r="A18" s="138"/>
      <c r="B18" s="164" t="s">
        <v>16</v>
      </c>
      <c r="C18" s="740" t="s">
        <v>164</v>
      </c>
      <c r="D18" s="740"/>
      <c r="E18" s="740"/>
      <c r="F18" s="740"/>
      <c r="G18" s="740"/>
      <c r="H18" s="740"/>
      <c r="I18" s="740"/>
      <c r="J18" s="740"/>
      <c r="K18" s="740"/>
      <c r="L18" s="740"/>
      <c r="M18" s="740"/>
      <c r="N18" s="740"/>
      <c r="O18" s="740"/>
      <c r="P18" s="810"/>
      <c r="Q18" s="676">
        <f>SUM('別紙様式3-2（４・５月）'!N5,'別紙様式3-2（４・５月）'!N6,'別紙様式3-2（４・５月）'!N7,'別紙様式3-3（６月以降分）'!N5)</f>
        <v>0</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4" t="s">
        <v>2231</v>
      </c>
      <c r="E19" s="674"/>
      <c r="F19" s="674"/>
      <c r="G19" s="674"/>
      <c r="H19" s="674"/>
      <c r="I19" s="674"/>
      <c r="J19" s="674"/>
      <c r="K19" s="674"/>
      <c r="L19" s="674"/>
      <c r="M19" s="674"/>
      <c r="N19" s="674"/>
      <c r="O19" s="674"/>
      <c r="P19" s="675"/>
      <c r="Q19" s="676">
        <f>SUM('別紙様式3-2（４・５月）'!N9,'別紙様式3-3（６月以降分）'!N7)</f>
        <v>0</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4" t="s">
        <v>2232</v>
      </c>
      <c r="F20" s="674"/>
      <c r="G20" s="674"/>
      <c r="H20" s="674"/>
      <c r="I20" s="674"/>
      <c r="J20" s="674"/>
      <c r="K20" s="674"/>
      <c r="L20" s="674"/>
      <c r="M20" s="674"/>
      <c r="N20" s="674"/>
      <c r="O20" s="674"/>
      <c r="P20" s="679"/>
      <c r="Q20" s="680"/>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2273</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2251</v>
      </c>
      <c r="D21" s="740"/>
      <c r="E21" s="740"/>
      <c r="F21" s="740"/>
      <c r="G21" s="740"/>
      <c r="H21" s="740"/>
      <c r="I21" s="740"/>
      <c r="J21" s="740"/>
      <c r="K21" s="740"/>
      <c r="L21" s="740"/>
      <c r="M21" s="740"/>
      <c r="N21" s="740"/>
      <c r="O21" s="740"/>
      <c r="P21" s="740"/>
      <c r="Q21" s="676">
        <f>Q18-Q20</f>
        <v>0</v>
      </c>
      <c r="R21" s="677"/>
      <c r="S21" s="677"/>
      <c r="T21" s="677"/>
      <c r="U21" s="677"/>
      <c r="V21" s="678"/>
      <c r="W21" s="165" t="s">
        <v>4</v>
      </c>
      <c r="X21" s="139" t="s">
        <v>165</v>
      </c>
      <c r="Y21" s="648" t="str">
        <f>IFERROR(IF(Q22&gt;=Q21,"○","×"),"")</f>
        <v>○</v>
      </c>
      <c r="Z21" s="138"/>
      <c r="AA21" s="138"/>
      <c r="AB21" s="138"/>
      <c r="AC21" s="138"/>
      <c r="AD21" s="138"/>
      <c r="AE21" s="138"/>
      <c r="AF21" s="138"/>
      <c r="AG21" s="138"/>
      <c r="AH21" s="138"/>
      <c r="AI21" s="138"/>
      <c r="AJ21" s="138"/>
      <c r="AK21" s="138"/>
      <c r="AL21" s="138"/>
      <c r="AM21" s="587" t="s">
        <v>2272</v>
      </c>
      <c r="AN21" s="588"/>
      <c r="AO21" s="588"/>
      <c r="AP21" s="588"/>
      <c r="AQ21" s="588"/>
      <c r="AR21" s="588"/>
      <c r="AS21" s="588"/>
      <c r="AT21" s="588"/>
      <c r="AU21" s="588"/>
      <c r="AV21" s="588"/>
      <c r="AW21" s="588"/>
      <c r="AX21" s="588"/>
      <c r="AY21" s="588"/>
      <c r="AZ21" s="588"/>
      <c r="BA21" s="589"/>
    </row>
    <row r="22" spans="1:53" ht="24.75" customHeight="1" thickBot="1">
      <c r="A22" s="138"/>
      <c r="B22" s="174" t="s">
        <v>1972</v>
      </c>
      <c r="C22" s="674" t="s">
        <v>2265</v>
      </c>
      <c r="D22" s="674"/>
      <c r="E22" s="674"/>
      <c r="F22" s="674"/>
      <c r="G22" s="674"/>
      <c r="H22" s="674"/>
      <c r="I22" s="674"/>
      <c r="J22" s="674"/>
      <c r="K22" s="674"/>
      <c r="L22" s="674"/>
      <c r="M22" s="674"/>
      <c r="N22" s="674"/>
      <c r="O22" s="674"/>
      <c r="P22" s="674"/>
      <c r="Q22" s="680"/>
      <c r="R22" s="681"/>
      <c r="S22" s="681"/>
      <c r="T22" s="681"/>
      <c r="U22" s="681"/>
      <c r="V22" s="682"/>
      <c r="W22" s="175" t="s">
        <v>4</v>
      </c>
      <c r="X22" s="139" t="s">
        <v>165</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3" t="s">
        <v>2214</v>
      </c>
      <c r="C24" s="774"/>
      <c r="D24" s="774"/>
      <c r="E24" s="774"/>
      <c r="F24" s="774"/>
      <c r="G24" s="774"/>
      <c r="H24" s="774"/>
      <c r="I24" s="774"/>
      <c r="J24" s="774"/>
      <c r="K24" s="774"/>
      <c r="L24" s="774"/>
      <c r="M24" s="774"/>
      <c r="N24" s="774"/>
      <c r="O24" s="774"/>
      <c r="P24" s="774"/>
      <c r="Q24" s="775"/>
      <c r="R24" s="775"/>
      <c r="S24" s="775"/>
      <c r="T24" s="775"/>
      <c r="U24" s="775"/>
      <c r="V24" s="775"/>
      <c r="W24" s="776"/>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4" t="s">
        <v>2250</v>
      </c>
      <c r="D25" s="674"/>
      <c r="E25" s="674"/>
      <c r="F25" s="674"/>
      <c r="G25" s="674"/>
      <c r="H25" s="674"/>
      <c r="I25" s="674"/>
      <c r="J25" s="674"/>
      <c r="K25" s="674"/>
      <c r="L25" s="674"/>
      <c r="M25" s="674"/>
      <c r="N25" s="674"/>
      <c r="O25" s="674"/>
      <c r="P25" s="675"/>
      <c r="Q25" s="922">
        <f>Q18-Q19</f>
        <v>0</v>
      </c>
      <c r="R25" s="923"/>
      <c r="S25" s="923"/>
      <c r="T25" s="923"/>
      <c r="U25" s="923"/>
      <c r="V25" s="923"/>
      <c r="W25" s="168" t="s">
        <v>4</v>
      </c>
      <c r="X25" s="139" t="s">
        <v>98</v>
      </c>
      <c r="Y25" s="924" t="str">
        <f>IFERROR(IF(Q25&lt;=0,"",IF(Q26&gt;=Q25,"○","△")),"")</f>
        <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2216</v>
      </c>
      <c r="C26" s="674" t="s">
        <v>2247</v>
      </c>
      <c r="D26" s="674"/>
      <c r="E26" s="674"/>
      <c r="F26" s="674"/>
      <c r="G26" s="674"/>
      <c r="H26" s="674"/>
      <c r="I26" s="674"/>
      <c r="J26" s="674"/>
      <c r="K26" s="674"/>
      <c r="L26" s="674"/>
      <c r="M26" s="674"/>
      <c r="N26" s="674"/>
      <c r="O26" s="674"/>
      <c r="P26" s="675"/>
      <c r="Q26" s="680"/>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2217</v>
      </c>
      <c r="C27" s="674" t="s">
        <v>2245</v>
      </c>
      <c r="D27" s="674"/>
      <c r="E27" s="674"/>
      <c r="F27" s="674"/>
      <c r="G27" s="674"/>
      <c r="H27" s="674"/>
      <c r="I27" s="674"/>
      <c r="J27" s="674"/>
      <c r="K27" s="674"/>
      <c r="L27" s="674"/>
      <c r="M27" s="674"/>
      <c r="N27" s="674"/>
      <c r="O27" s="674"/>
      <c r="P27" s="675"/>
      <c r="Q27" s="680"/>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2271</v>
      </c>
      <c r="AN27" s="594"/>
      <c r="AO27" s="594"/>
      <c r="AP27" s="594"/>
      <c r="AQ27" s="594"/>
      <c r="AR27" s="594"/>
      <c r="AS27" s="594"/>
      <c r="AT27" s="594"/>
      <c r="AU27" s="594"/>
      <c r="AV27" s="594"/>
      <c r="AW27" s="594"/>
      <c r="AX27" s="594"/>
      <c r="AY27" s="594"/>
      <c r="AZ27" s="594"/>
      <c r="BA27" s="595"/>
    </row>
    <row r="28" spans="1:53" ht="18" customHeight="1" thickBot="1">
      <c r="A28" s="138"/>
      <c r="B28" s="174" t="s">
        <v>2233</v>
      </c>
      <c r="C28" s="674" t="s">
        <v>2249</v>
      </c>
      <c r="D28" s="674"/>
      <c r="E28" s="674"/>
      <c r="F28" s="674"/>
      <c r="G28" s="674"/>
      <c r="H28" s="674"/>
      <c r="I28" s="674"/>
      <c r="J28" s="674"/>
      <c r="K28" s="674"/>
      <c r="L28" s="674"/>
      <c r="M28" s="674"/>
      <c r="N28" s="674"/>
      <c r="O28" s="674"/>
      <c r="P28" s="675"/>
      <c r="Q28" s="705">
        <f>Q26+Q27</f>
        <v>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709" t="s">
        <v>2246</v>
      </c>
      <c r="C29" s="766" t="s">
        <v>1984</v>
      </c>
      <c r="D29" s="766"/>
      <c r="E29" s="767"/>
      <c r="F29" s="177"/>
      <c r="G29" s="770" t="s">
        <v>1976</v>
      </c>
      <c r="H29" s="771"/>
      <c r="I29" s="771"/>
      <c r="J29" s="772"/>
      <c r="K29" s="752" t="s">
        <v>1977</v>
      </c>
      <c r="L29" s="752"/>
      <c r="M29" s="752"/>
      <c r="N29" s="752"/>
      <c r="O29" s="754"/>
      <c r="P29" s="755"/>
      <c r="Q29" s="758" t="s">
        <v>1978</v>
      </c>
      <c r="R29" s="758"/>
      <c r="S29" s="758"/>
      <c r="T29" s="758"/>
      <c r="U29" s="760"/>
      <c r="V29" s="761"/>
      <c r="W29" s="761"/>
      <c r="X29" s="761"/>
      <c r="Y29" s="761"/>
      <c r="Z29" s="761"/>
      <c r="AA29" s="761"/>
      <c r="AB29" s="761"/>
      <c r="AC29" s="761"/>
      <c r="AD29" s="761"/>
      <c r="AE29" s="761"/>
      <c r="AF29" s="761"/>
      <c r="AG29" s="761"/>
      <c r="AH29" s="761"/>
      <c r="AI29" s="761"/>
      <c r="AJ29" s="761"/>
      <c r="AK29" s="762"/>
      <c r="AL29" s="178"/>
      <c r="AM29" s="136" t="b">
        <v>0</v>
      </c>
    </row>
    <row r="30" spans="1:53" ht="18" customHeight="1" thickBot="1">
      <c r="A30" s="138"/>
      <c r="B30" s="710"/>
      <c r="C30" s="768"/>
      <c r="D30" s="768"/>
      <c r="E30" s="769"/>
      <c r="F30" s="179"/>
      <c r="G30" s="689" t="s">
        <v>1979</v>
      </c>
      <c r="H30" s="690"/>
      <c r="I30" s="690"/>
      <c r="J30" s="691"/>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2261</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2267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112</v>
      </c>
      <c r="D36" s="729"/>
      <c r="E36" s="729"/>
      <c r="F36" s="729"/>
      <c r="G36" s="729"/>
      <c r="H36" s="729"/>
      <c r="I36" s="729"/>
      <c r="J36" s="729"/>
      <c r="K36" s="729"/>
      <c r="L36" s="729"/>
      <c r="M36" s="729"/>
      <c r="N36" s="729"/>
      <c r="O36" s="729"/>
      <c r="P36" s="730"/>
      <c r="Q36" s="741">
        <f>Q37-Q38-Q39</f>
        <v>0</v>
      </c>
      <c r="R36" s="742"/>
      <c r="S36" s="742"/>
      <c r="T36" s="742"/>
      <c r="U36" s="742"/>
      <c r="V36" s="743"/>
      <c r="W36" s="196" t="s">
        <v>4</v>
      </c>
      <c r="X36" s="197" t="s">
        <v>99</v>
      </c>
      <c r="Y36" s="648" t="str">
        <f>IF(Q40="","",IF(Q36="","",IF(Q36&gt;=Q40,"○","×")))</f>
        <v>○</v>
      </c>
      <c r="Z36" s="198"/>
      <c r="AA36" s="192"/>
      <c r="AB36" s="192"/>
      <c r="AC36" s="192"/>
      <c r="AD36" s="194"/>
      <c r="AE36" s="194"/>
      <c r="AF36" s="194"/>
      <c r="AG36" s="194"/>
      <c r="AH36" s="194"/>
      <c r="AI36" s="194"/>
      <c r="AJ36" s="194"/>
      <c r="AK36" s="194"/>
      <c r="AL36" s="138"/>
      <c r="AM36" s="605" t="s">
        <v>2289</v>
      </c>
      <c r="AN36" s="606"/>
      <c r="AO36" s="606"/>
      <c r="AP36" s="606"/>
      <c r="AQ36" s="606"/>
      <c r="AR36" s="606"/>
      <c r="AS36" s="606"/>
      <c r="AT36" s="606"/>
      <c r="AU36" s="606"/>
      <c r="AV36" s="606"/>
      <c r="AW36" s="606"/>
      <c r="AX36" s="606"/>
      <c r="AY36" s="606"/>
      <c r="AZ36" s="606"/>
      <c r="BA36" s="607"/>
    </row>
    <row r="37" spans="1:53" ht="18.75" customHeight="1" thickBot="1">
      <c r="A37" s="138"/>
      <c r="B37" s="702"/>
      <c r="C37" s="746" t="s">
        <v>113</v>
      </c>
      <c r="D37" s="746"/>
      <c r="E37" s="746"/>
      <c r="F37" s="746"/>
      <c r="G37" s="746"/>
      <c r="H37" s="746"/>
      <c r="I37" s="746"/>
      <c r="J37" s="746"/>
      <c r="K37" s="746"/>
      <c r="L37" s="746"/>
      <c r="M37" s="746"/>
      <c r="N37" s="746"/>
      <c r="O37" s="746"/>
      <c r="P37" s="732"/>
      <c r="Q37" s="749"/>
      <c r="R37" s="750"/>
      <c r="S37" s="750"/>
      <c r="T37" s="750"/>
      <c r="U37" s="750"/>
      <c r="V37" s="751"/>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47" t="s">
        <v>2266</v>
      </c>
      <c r="D38" s="747"/>
      <c r="E38" s="747"/>
      <c r="F38" s="747"/>
      <c r="G38" s="747"/>
      <c r="H38" s="747"/>
      <c r="I38" s="747"/>
      <c r="J38" s="747"/>
      <c r="K38" s="747"/>
      <c r="L38" s="747"/>
      <c r="M38" s="747"/>
      <c r="N38" s="747"/>
      <c r="O38" s="747"/>
      <c r="P38" s="748"/>
      <c r="Q38" s="741">
        <f>Q22</f>
        <v>0</v>
      </c>
      <c r="R38" s="742"/>
      <c r="S38" s="742"/>
      <c r="T38" s="742"/>
      <c r="U38" s="742"/>
      <c r="V38" s="743"/>
      <c r="W38" s="19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7.75" customHeight="1" thickBot="1">
      <c r="A39" s="138"/>
      <c r="B39" s="510"/>
      <c r="C39" s="735" t="s">
        <v>2285</v>
      </c>
      <c r="D39" s="735"/>
      <c r="E39" s="735"/>
      <c r="F39" s="735"/>
      <c r="G39" s="735"/>
      <c r="H39" s="735"/>
      <c r="I39" s="735"/>
      <c r="J39" s="735"/>
      <c r="K39" s="735"/>
      <c r="L39" s="735"/>
      <c r="M39" s="735"/>
      <c r="N39" s="735"/>
      <c r="O39" s="735"/>
      <c r="P39" s="736"/>
      <c r="Q39" s="737"/>
      <c r="R39" s="738"/>
      <c r="S39" s="738"/>
      <c r="T39" s="738"/>
      <c r="U39" s="738"/>
      <c r="V39" s="739"/>
      <c r="W39" s="516"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4" t="s">
        <v>1985</v>
      </c>
      <c r="D40" s="745"/>
      <c r="E40" s="745"/>
      <c r="F40" s="745"/>
      <c r="G40" s="745"/>
      <c r="H40" s="745"/>
      <c r="I40" s="745"/>
      <c r="J40" s="745"/>
      <c r="K40" s="745"/>
      <c r="L40" s="745"/>
      <c r="M40" s="745"/>
      <c r="N40" s="745"/>
      <c r="O40" s="745"/>
      <c r="P40" s="745"/>
      <c r="Q40" s="741">
        <f>Q41-Q42-Q43-Q44-Q45-Q46</f>
        <v>0</v>
      </c>
      <c r="R40" s="742"/>
      <c r="S40" s="742"/>
      <c r="T40" s="742"/>
      <c r="U40" s="742"/>
      <c r="V40" s="743"/>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2" t="s">
        <v>114</v>
      </c>
      <c r="D41" s="733"/>
      <c r="E41" s="733"/>
      <c r="F41" s="733"/>
      <c r="G41" s="733"/>
      <c r="H41" s="733"/>
      <c r="I41" s="733"/>
      <c r="J41" s="733"/>
      <c r="K41" s="733"/>
      <c r="L41" s="733"/>
      <c r="M41" s="733"/>
      <c r="N41" s="733"/>
      <c r="O41" s="733"/>
      <c r="P41" s="734"/>
      <c r="Q41" s="723"/>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2" t="s">
        <v>1981</v>
      </c>
      <c r="D42" s="733"/>
      <c r="E42" s="733"/>
      <c r="F42" s="733"/>
      <c r="G42" s="733"/>
      <c r="H42" s="733"/>
      <c r="I42" s="733"/>
      <c r="J42" s="733"/>
      <c r="K42" s="733"/>
      <c r="L42" s="733"/>
      <c r="M42" s="733"/>
      <c r="N42" s="733"/>
      <c r="O42" s="733"/>
      <c r="P42" s="734"/>
      <c r="Q42" s="723"/>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2" t="s">
        <v>1982</v>
      </c>
      <c r="D43" s="733"/>
      <c r="E43" s="733"/>
      <c r="F43" s="733"/>
      <c r="G43" s="733"/>
      <c r="H43" s="733"/>
      <c r="I43" s="733"/>
      <c r="J43" s="733"/>
      <c r="K43" s="733"/>
      <c r="L43" s="733"/>
      <c r="M43" s="733"/>
      <c r="N43" s="733"/>
      <c r="O43" s="733"/>
      <c r="P43" s="734"/>
      <c r="Q43" s="723"/>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1983</v>
      </c>
      <c r="D44" s="700"/>
      <c r="E44" s="700"/>
      <c r="F44" s="700"/>
      <c r="G44" s="700"/>
      <c r="H44" s="700"/>
      <c r="I44" s="700"/>
      <c r="J44" s="700"/>
      <c r="K44" s="700"/>
      <c r="L44" s="700"/>
      <c r="M44" s="700"/>
      <c r="N44" s="700"/>
      <c r="O44" s="700"/>
      <c r="P44" s="701"/>
      <c r="Q44" s="723"/>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2244</v>
      </c>
      <c r="D45" s="700"/>
      <c r="E45" s="700"/>
      <c r="F45" s="700"/>
      <c r="G45" s="700"/>
      <c r="H45" s="700"/>
      <c r="I45" s="700"/>
      <c r="J45" s="700"/>
      <c r="K45" s="700"/>
      <c r="L45" s="700"/>
      <c r="M45" s="700"/>
      <c r="N45" s="700"/>
      <c r="O45" s="700"/>
      <c r="P45" s="701"/>
      <c r="Q45" s="723"/>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2052</v>
      </c>
      <c r="D46" s="721"/>
      <c r="E46" s="721"/>
      <c r="F46" s="721"/>
      <c r="G46" s="721"/>
      <c r="H46" s="721"/>
      <c r="I46" s="721"/>
      <c r="J46" s="721"/>
      <c r="K46" s="721"/>
      <c r="L46" s="721"/>
      <c r="M46" s="721"/>
      <c r="N46" s="721"/>
      <c r="O46" s="721"/>
      <c r="P46" s="722"/>
      <c r="Q46" s="723"/>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2286</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3" t="s">
        <v>2287</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2288</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2274</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2269</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166</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1" t="s">
        <v>2268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4" t="s">
        <v>1974</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713" t="s">
        <v>1975</v>
      </c>
      <c r="C61" s="714"/>
      <c r="D61" s="714"/>
      <c r="E61" s="714"/>
      <c r="F61" s="714"/>
      <c r="G61" s="714"/>
      <c r="H61" s="714"/>
      <c r="I61" s="714"/>
      <c r="J61" s="714"/>
      <c r="K61" s="714"/>
      <c r="L61" s="714"/>
      <c r="M61" s="714"/>
      <c r="N61" s="714"/>
      <c r="O61" s="714"/>
      <c r="P61" s="714"/>
      <c r="Q61" s="714"/>
      <c r="R61" s="714"/>
      <c r="S61" s="714"/>
      <c r="T61" s="715"/>
      <c r="U61" s="716"/>
      <c r="V61" s="716"/>
      <c r="W61" s="716"/>
      <c r="X61" s="717"/>
      <c r="Y61" s="223" t="s">
        <v>4</v>
      </c>
      <c r="Z61" s="138"/>
      <c r="AA61" s="224" t="s">
        <v>18</v>
      </c>
      <c r="AB61" s="683">
        <f>IFERROR(T62/T60*100,0)</f>
        <v>0</v>
      </c>
      <c r="AC61" s="684"/>
      <c r="AD61" s="68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843" t="s">
        <v>1986</v>
      </c>
      <c r="D62" s="844"/>
      <c r="E62" s="844"/>
      <c r="F62" s="844"/>
      <c r="G62" s="844"/>
      <c r="H62" s="844"/>
      <c r="I62" s="844"/>
      <c r="J62" s="844"/>
      <c r="K62" s="844"/>
      <c r="L62" s="844"/>
      <c r="M62" s="844"/>
      <c r="N62" s="844"/>
      <c r="O62" s="844"/>
      <c r="P62" s="844"/>
      <c r="Q62" s="844"/>
      <c r="R62" s="844"/>
      <c r="S62" s="844"/>
      <c r="T62" s="839"/>
      <c r="U62" s="840"/>
      <c r="V62" s="840"/>
      <c r="W62" s="840"/>
      <c r="X62" s="841"/>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2" t="s">
        <v>1987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20" t="s">
        <v>176</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8" t="s">
        <v>175</v>
      </c>
      <c r="F67" s="818"/>
      <c r="G67" s="818"/>
      <c r="H67" s="818"/>
      <c r="I67" s="818"/>
      <c r="J67" s="818"/>
      <c r="K67" s="818"/>
      <c r="L67" s="818"/>
      <c r="M67" s="818"/>
      <c r="N67" s="818"/>
      <c r="O67" s="818"/>
      <c r="P67" s="818"/>
      <c r="Q67" s="818"/>
      <c r="R67" s="818"/>
      <c r="S67" s="818"/>
      <c r="T67" s="818"/>
      <c r="U67" s="818"/>
      <c r="V67" s="818"/>
      <c r="W67" s="818"/>
      <c r="X67" s="818"/>
      <c r="Y67" s="818"/>
      <c r="Z67" s="819"/>
      <c r="AA67" s="139" t="s">
        <v>98</v>
      </c>
      <c r="AB67" s="173" t="str">
        <f>IF('別紙様式3-2（４・５月）'!AF6="継続ベア加算なし","",IF(AM66=TRUE,"○","×"))</f>
        <v>×</v>
      </c>
      <c r="AC67" s="203"/>
      <c r="AD67" s="204"/>
      <c r="AE67" s="204"/>
      <c r="AF67" s="204"/>
      <c r="AG67" s="204"/>
      <c r="AH67" s="204"/>
      <c r="AI67" s="204"/>
      <c r="AJ67" s="204"/>
      <c r="AK67" s="204"/>
      <c r="AL67" s="204"/>
      <c r="AM67" s="940" t="s">
        <v>2278</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20" t="s">
        <v>177</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4" t="s">
        <v>2048</v>
      </c>
      <c r="D71" s="835"/>
      <c r="E71" s="835"/>
      <c r="F71" s="835"/>
      <c r="G71" s="835"/>
      <c r="H71" s="835"/>
      <c r="I71" s="835"/>
      <c r="J71" s="835"/>
      <c r="K71" s="835"/>
      <c r="L71" s="835"/>
      <c r="M71" s="835"/>
      <c r="N71" s="835"/>
      <c r="O71" s="835"/>
      <c r="P71" s="835"/>
      <c r="Q71" s="835"/>
      <c r="R71" s="835"/>
      <c r="S71" s="835"/>
      <c r="T71" s="836"/>
      <c r="U71" s="948">
        <f>'別紙様式3-2（４・５月）'!N8</f>
        <v>0</v>
      </c>
      <c r="V71" s="949"/>
      <c r="W71" s="949"/>
      <c r="X71" s="949"/>
      <c r="Y71" s="949"/>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2047</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223" t="s">
        <v>4</v>
      </c>
      <c r="AA72" s="138"/>
      <c r="AB72" s="246" t="s">
        <v>165</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4"/>
      <c r="E73" s="615" t="s">
        <v>2049</v>
      </c>
      <c r="F73" s="616"/>
      <c r="G73" s="616"/>
      <c r="H73" s="616"/>
      <c r="I73" s="616"/>
      <c r="J73" s="616"/>
      <c r="K73" s="616"/>
      <c r="L73" s="616"/>
      <c r="M73" s="616"/>
      <c r="N73" s="616"/>
      <c r="O73" s="616"/>
      <c r="P73" s="616"/>
      <c r="Q73" s="616"/>
      <c r="R73" s="616"/>
      <c r="S73" s="616"/>
      <c r="T73" s="617"/>
      <c r="U73" s="621"/>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4"/>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0</v>
      </c>
      <c r="AD74" s="641"/>
      <c r="AE74" s="642"/>
      <c r="AF74" s="646" t="s">
        <v>19</v>
      </c>
      <c r="AG74" s="646" t="s">
        <v>89</v>
      </c>
      <c r="AH74" s="647" t="s">
        <v>98</v>
      </c>
      <c r="AI74" s="648" t="str">
        <f>IF('別紙様式3-2（４・５月）'!AF5="","",IF(AND(AC74&gt;=200/3,AC74&lt;100),"○","×"))</f>
        <v/>
      </c>
      <c r="AJ74" s="227"/>
      <c r="AK74" s="138"/>
      <c r="AL74" s="227"/>
      <c r="AM74" s="599" t="s">
        <v>2253</v>
      </c>
      <c r="AN74" s="600"/>
      <c r="AO74" s="600"/>
      <c r="AP74" s="600"/>
      <c r="AQ74" s="600"/>
      <c r="AR74" s="600"/>
      <c r="AS74" s="600"/>
      <c r="AT74" s="600"/>
      <c r="AU74" s="600"/>
      <c r="AV74" s="600"/>
      <c r="AW74" s="600"/>
      <c r="AX74" s="600"/>
      <c r="AY74" s="600"/>
      <c r="AZ74" s="600"/>
      <c r="BA74" s="601"/>
    </row>
    <row r="75" spans="1:82" ht="12.95" customHeight="1" thickBot="1">
      <c r="A75" s="138"/>
      <c r="B75" s="138"/>
      <c r="C75" s="953"/>
      <c r="D75" s="824"/>
      <c r="E75" s="249"/>
      <c r="F75" s="628" t="s">
        <v>2051</v>
      </c>
      <c r="G75" s="629"/>
      <c r="H75" s="629"/>
      <c r="I75" s="629"/>
      <c r="J75" s="629"/>
      <c r="K75" s="629"/>
      <c r="L75" s="629"/>
      <c r="M75" s="629"/>
      <c r="N75" s="629"/>
      <c r="O75" s="629"/>
      <c r="P75" s="629"/>
      <c r="Q75" s="629"/>
      <c r="R75" s="629"/>
      <c r="S75" s="629"/>
      <c r="T75" s="630"/>
      <c r="U75" s="634"/>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3"/>
      <c r="D76" s="824"/>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1" t="s">
        <v>2050</v>
      </c>
      <c r="D77" s="822"/>
      <c r="E77" s="615" t="s">
        <v>2252</v>
      </c>
      <c r="F77" s="616"/>
      <c r="G77" s="616"/>
      <c r="H77" s="616"/>
      <c r="I77" s="616"/>
      <c r="J77" s="616"/>
      <c r="K77" s="616"/>
      <c r="L77" s="616"/>
      <c r="M77" s="616"/>
      <c r="N77" s="616"/>
      <c r="O77" s="616"/>
      <c r="P77" s="616"/>
      <c r="Q77" s="616"/>
      <c r="R77" s="616"/>
      <c r="S77" s="616"/>
      <c r="T77" s="617"/>
      <c r="U77" s="621"/>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3"/>
      <c r="D78" s="824"/>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0</v>
      </c>
      <c r="AD78" s="641"/>
      <c r="AE78" s="642"/>
      <c r="AF78" s="646" t="s">
        <v>19</v>
      </c>
      <c r="AG78" s="646" t="s">
        <v>89</v>
      </c>
      <c r="AH78" s="647" t="s">
        <v>98</v>
      </c>
      <c r="AI78" s="648" t="str">
        <f>IF('別紙様式3-2（４・５月）'!AF5="","",IF(AND(AC78&gt;=200/3,AC78&lt;100),"○","×"))</f>
        <v/>
      </c>
      <c r="AJ78" s="227"/>
      <c r="AK78" s="227"/>
      <c r="AL78" s="227"/>
      <c r="AM78" s="650" t="s">
        <v>2254</v>
      </c>
      <c r="AN78" s="651"/>
      <c r="AO78" s="651"/>
      <c r="AP78" s="651"/>
      <c r="AQ78" s="651"/>
      <c r="AR78" s="651"/>
      <c r="AS78" s="651"/>
      <c r="AT78" s="651"/>
      <c r="AU78" s="651"/>
      <c r="AV78" s="651"/>
      <c r="AW78" s="651"/>
      <c r="AX78" s="651"/>
      <c r="AY78" s="651"/>
      <c r="AZ78" s="651"/>
      <c r="BA78" s="652"/>
    </row>
    <row r="79" spans="1:82" ht="12.95" customHeight="1" thickBot="1">
      <c r="A79" s="138"/>
      <c r="B79" s="138"/>
      <c r="C79" s="823"/>
      <c r="D79" s="824"/>
      <c r="E79" s="249"/>
      <c r="F79" s="628" t="s">
        <v>2051</v>
      </c>
      <c r="G79" s="629"/>
      <c r="H79" s="629"/>
      <c r="I79" s="629"/>
      <c r="J79" s="629"/>
      <c r="K79" s="629"/>
      <c r="L79" s="629"/>
      <c r="M79" s="629"/>
      <c r="N79" s="629"/>
      <c r="O79" s="629"/>
      <c r="P79" s="629"/>
      <c r="Q79" s="629"/>
      <c r="R79" s="629"/>
      <c r="S79" s="629"/>
      <c r="T79" s="630"/>
      <c r="U79" s="634"/>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5"/>
      <c r="D80" s="826"/>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12"/>
      <c r="N82" s="813"/>
      <c r="O82" s="814" t="s">
        <v>2028</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9" t="str">
        <f>IF(OR('別紙様式3-2（４・５月）'!AE5="処遇加算Ⅰ・Ⅱあり",'別紙様式3-3（６月以降分）'!AF5="旧処遇加算Ⅰ・Ⅱ相当あり"),"該当","")</f>
        <v/>
      </c>
      <c r="AJ84" s="860"/>
      <c r="AK84" s="861"/>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9" t="str">
        <f>IF(AND('別紙様式3-2（４・５月）'!AE5="処遇加算Ⅰ・Ⅱなし",'別紙様式3-3（６月以降分）'!AF5="旧処遇加算Ⅰ・Ⅱ相当なし"),"該当","")</f>
        <v>該当</v>
      </c>
      <c r="AJ86" s="860"/>
      <c r="AK86" s="861"/>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9" t="s">
        <v>1951</v>
      </c>
      <c r="D88" s="829"/>
      <c r="E88" s="829"/>
      <c r="F88" s="829"/>
      <c r="G88" s="829"/>
      <c r="H88" s="829"/>
      <c r="I88" s="829"/>
      <c r="J88" s="829"/>
      <c r="K88" s="829"/>
      <c r="L88" s="829"/>
      <c r="M88" s="829"/>
      <c r="N88" s="829"/>
      <c r="O88" s="829"/>
      <c r="P88" s="829"/>
      <c r="Q88" s="829"/>
      <c r="R88" s="829"/>
      <c r="S88" s="829"/>
      <c r="T88" s="82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2"/>
      <c r="D89" s="813"/>
      <c r="E89" s="827" t="s">
        <v>1952</v>
      </c>
      <c r="F89" s="827"/>
      <c r="G89" s="827"/>
      <c r="H89" s="827"/>
      <c r="I89" s="827"/>
      <c r="J89" s="827"/>
      <c r="K89" s="827"/>
      <c r="L89" s="827"/>
      <c r="M89" s="827"/>
      <c r="N89" s="827"/>
      <c r="O89" s="827"/>
      <c r="P89" s="827"/>
      <c r="Q89" s="827"/>
      <c r="R89" s="828"/>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9" t="s">
        <v>1959</v>
      </c>
      <c r="D94" s="829"/>
      <c r="E94" s="829"/>
      <c r="F94" s="829"/>
      <c r="G94" s="829"/>
      <c r="H94" s="829"/>
      <c r="I94" s="829"/>
      <c r="J94" s="829"/>
      <c r="K94" s="829"/>
      <c r="L94" s="829"/>
      <c r="M94" s="829"/>
      <c r="N94" s="829"/>
      <c r="O94" s="829"/>
      <c r="P94" s="829"/>
      <c r="Q94" s="829"/>
      <c r="R94" s="82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2"/>
      <c r="D95" s="813"/>
      <c r="E95" s="827" t="s">
        <v>1960</v>
      </c>
      <c r="F95" s="827"/>
      <c r="G95" s="827"/>
      <c r="H95" s="827"/>
      <c r="I95" s="827"/>
      <c r="J95" s="827"/>
      <c r="K95" s="827"/>
      <c r="L95" s="827"/>
      <c r="M95" s="827"/>
      <c r="N95" s="827"/>
      <c r="O95" s="827"/>
      <c r="P95" s="827"/>
      <c r="Q95" s="827"/>
      <c r="R95" s="828"/>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6"/>
      <c r="C96" s="265" t="s">
        <v>1953</v>
      </c>
      <c r="D96" s="830" t="s">
        <v>1961</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1"/>
      <c r="D97" s="853" t="s">
        <v>1962</v>
      </c>
      <c r="E97" s="854"/>
      <c r="F97" s="854"/>
      <c r="G97" s="854"/>
      <c r="H97" s="845"/>
      <c r="I97" s="847" t="s">
        <v>16</v>
      </c>
      <c r="J97" s="862" t="s">
        <v>1963</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926"/>
      <c r="C99" s="851"/>
      <c r="D99" s="855"/>
      <c r="E99" s="856"/>
      <c r="F99" s="856"/>
      <c r="G99" s="856"/>
      <c r="H99" s="868"/>
      <c r="I99" s="870" t="s">
        <v>17</v>
      </c>
      <c r="J99" s="288" t="s">
        <v>1964</v>
      </c>
      <c r="K99" s="289"/>
      <c r="L99" s="289"/>
      <c r="M99" s="289"/>
      <c r="N99" s="289"/>
      <c r="O99" s="289"/>
      <c r="P99" s="289"/>
      <c r="Q99" s="289"/>
      <c r="R99" s="289"/>
      <c r="S99" s="872" t="s">
        <v>1965</v>
      </c>
      <c r="T99" s="872"/>
      <c r="U99" s="872"/>
      <c r="V99" s="872"/>
      <c r="W99" s="872"/>
      <c r="X99" s="872"/>
      <c r="Y99" s="872"/>
      <c r="Z99" s="872"/>
      <c r="AA99" s="872"/>
      <c r="AB99" s="872"/>
      <c r="AC99" s="872"/>
      <c r="AD99" s="872"/>
      <c r="AE99" s="872"/>
      <c r="AF99" s="872"/>
      <c r="AG99" s="872"/>
      <c r="AH99" s="872"/>
      <c r="AI99" s="872"/>
      <c r="AJ99" s="872"/>
      <c r="AK99" s="87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12"/>
      <c r="N103" s="813"/>
      <c r="O103" s="816" t="s">
        <v>2028</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12"/>
      <c r="C107" s="813"/>
      <c r="D107" s="849" t="s">
        <v>1960</v>
      </c>
      <c r="E107" s="849"/>
      <c r="F107" s="849"/>
      <c r="G107" s="849"/>
      <c r="H107" s="849"/>
      <c r="I107" s="849"/>
      <c r="J107" s="849"/>
      <c r="K107" s="849"/>
      <c r="L107" s="849"/>
      <c r="M107" s="849"/>
      <c r="N107" s="849"/>
      <c r="O107" s="849"/>
      <c r="P107" s="849"/>
      <c r="Q107" s="85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4" t="s">
        <v>1968</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1"/>
      <c r="C109" s="853" t="s">
        <v>1969</v>
      </c>
      <c r="D109" s="854"/>
      <c r="E109" s="854"/>
      <c r="F109" s="854"/>
      <c r="G109" s="303"/>
      <c r="H109" s="304" t="s">
        <v>16</v>
      </c>
      <c r="I109" s="956" t="s">
        <v>1970</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1"/>
      <c r="C110" s="855"/>
      <c r="D110" s="856"/>
      <c r="E110" s="856"/>
      <c r="F110" s="856"/>
      <c r="G110" s="305"/>
      <c r="H110" s="306" t="s">
        <v>17</v>
      </c>
      <c r="I110" s="959" t="s">
        <v>1971</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2"/>
      <c r="C111" s="857"/>
      <c r="D111" s="858"/>
      <c r="E111" s="858"/>
      <c r="F111" s="858"/>
      <c r="G111" s="307"/>
      <c r="H111" s="308" t="s">
        <v>1972</v>
      </c>
      <c r="I111" s="962" t="s">
        <v>1973</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8" t="s">
        <v>1966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2040</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2000</v>
      </c>
      <c r="C117" s="827"/>
      <c r="D117" s="827"/>
      <c r="E117" s="827"/>
      <c r="F117" s="827"/>
      <c r="G117" s="827"/>
      <c r="H117" s="827"/>
      <c r="I117" s="827"/>
      <c r="J117" s="827"/>
      <c r="K117" s="827"/>
      <c r="L117" s="827"/>
      <c r="M117" s="827"/>
      <c r="N117" s="827"/>
      <c r="O117" s="827"/>
      <c r="P117" s="827"/>
      <c r="Q117" s="828"/>
      <c r="R117" s="313" t="s">
        <v>173</v>
      </c>
      <c r="S117" s="314" t="str">
        <f>'別紙様式3-2（４・５月）'!W8</f>
        <v/>
      </c>
      <c r="T117" s="881" t="s">
        <v>2003</v>
      </c>
      <c r="U117" s="881"/>
      <c r="V117" s="881"/>
      <c r="W117" s="881"/>
      <c r="X117" s="881"/>
      <c r="Y117" s="881"/>
      <c r="Z117" s="881"/>
      <c r="AA117" s="881"/>
      <c r="AB117" s="881"/>
      <c r="AC117" s="881"/>
      <c r="AD117" s="881"/>
      <c r="AE117" s="881"/>
      <c r="AF117" s="882"/>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7" t="s">
        <v>2053</v>
      </c>
      <c r="C118" s="878"/>
      <c r="D118" s="878"/>
      <c r="E118" s="878"/>
      <c r="F118" s="878"/>
      <c r="G118" s="878"/>
      <c r="H118" s="878"/>
      <c r="I118" s="878"/>
      <c r="J118" s="878"/>
      <c r="K118" s="878"/>
      <c r="L118" s="878"/>
      <c r="M118" s="878"/>
      <c r="N118" s="878"/>
      <c r="O118" s="878"/>
      <c r="P118" s="878"/>
      <c r="Q118" s="879"/>
      <c r="R118" s="313" t="s">
        <v>173</v>
      </c>
      <c r="S118" s="316" t="str">
        <f>'別紙様式3-3（６月以降分）'!Z5</f>
        <v/>
      </c>
      <c r="T118" s="880" t="s">
        <v>2237</v>
      </c>
      <c r="U118" s="881"/>
      <c r="V118" s="881"/>
      <c r="W118" s="881"/>
      <c r="X118" s="881"/>
      <c r="Y118" s="881"/>
      <c r="Z118" s="881"/>
      <c r="AA118" s="881"/>
      <c r="AB118" s="881"/>
      <c r="AC118" s="881"/>
      <c r="AD118" s="881"/>
      <c r="AE118" s="881"/>
      <c r="AF118" s="882"/>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7" t="s">
        <v>2238</v>
      </c>
      <c r="C119" s="878"/>
      <c r="D119" s="878"/>
      <c r="E119" s="878"/>
      <c r="F119" s="878"/>
      <c r="G119" s="878"/>
      <c r="H119" s="878"/>
      <c r="I119" s="878"/>
      <c r="J119" s="878"/>
      <c r="K119" s="878"/>
      <c r="L119" s="878"/>
      <c r="M119" s="878"/>
      <c r="N119" s="878"/>
      <c r="O119" s="878"/>
      <c r="P119" s="878"/>
      <c r="Q119" s="879"/>
      <c r="R119" s="313" t="s">
        <v>173</v>
      </c>
      <c r="S119" s="317" t="str">
        <f>'別紙様式3-3（６月以降分）'!Z7</f>
        <v/>
      </c>
      <c r="T119" s="880" t="s">
        <v>2237</v>
      </c>
      <c r="U119" s="881"/>
      <c r="V119" s="881"/>
      <c r="W119" s="881"/>
      <c r="X119" s="881"/>
      <c r="Y119" s="881"/>
      <c r="Z119" s="881"/>
      <c r="AA119" s="881"/>
      <c r="AB119" s="881"/>
      <c r="AC119" s="881"/>
      <c r="AD119" s="881"/>
      <c r="AE119" s="881"/>
      <c r="AF119" s="882"/>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170</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2277</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9" t="str">
        <f>IF(AND('別紙様式3-2（４・５月）'!AE7="特定加算なし",'別紙様式3-3（６月以降分）'!AG5="旧特定加算相当なし"),"該当","")</f>
        <v>該当</v>
      </c>
      <c r="AJ129" s="860"/>
      <c r="AK129" s="861"/>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85" t="s">
        <v>2005</v>
      </c>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9" t="str">
        <f>IF(OR('別紙様式3-2（４・５月）'!AE7="特定加算あり",'別紙様式3-3（６月以降分）'!AG5="旧特定加算相当あり"),"該当","")</f>
        <v/>
      </c>
      <c r="AJ132" s="860"/>
      <c r="AK132" s="861"/>
      <c r="AL132" s="138"/>
      <c r="AT132" s="150"/>
      <c r="AU132" s="150"/>
      <c r="AV132" s="150"/>
      <c r="AW132" s="150"/>
      <c r="AX132" s="150"/>
    </row>
    <row r="133" spans="1:54" ht="38.25" customHeight="1">
      <c r="A133" s="138"/>
      <c r="B133" s="245" t="s">
        <v>173</v>
      </c>
      <c r="C133" s="731" t="s">
        <v>2060</v>
      </c>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2258</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0</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6" t="s">
        <v>61</v>
      </c>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7"/>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0</v>
      </c>
      <c r="AN141" s="593" t="s">
        <v>2258</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2258</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0</v>
      </c>
    </row>
    <row r="148" spans="1:54" s="144" customFormat="1" ht="22.5" customHeight="1" thickBot="1">
      <c r="A148" s="143"/>
      <c r="B148" s="658" t="s">
        <v>70</v>
      </c>
      <c r="C148" s="659"/>
      <c r="D148" s="659"/>
      <c r="E148" s="660"/>
      <c r="F148" s="356"/>
      <c r="G148" s="886" t="s">
        <v>71</v>
      </c>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7"/>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2258</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0</v>
      </c>
    </row>
    <row r="152" spans="1:54" s="144" customFormat="1" ht="13.5" customHeight="1" thickBot="1">
      <c r="A152" s="143"/>
      <c r="B152" s="658" t="s">
        <v>75</v>
      </c>
      <c r="C152" s="659"/>
      <c r="D152" s="659"/>
      <c r="E152" s="660"/>
      <c r="F152" s="359"/>
      <c r="G152" s="886" t="s">
        <v>76</v>
      </c>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357"/>
      <c r="AL152" s="143"/>
      <c r="AM152" s="137" t="b">
        <v>0</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2258</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6" t="s">
        <v>81</v>
      </c>
      <c r="H156" s="886"/>
      <c r="I156" s="886"/>
      <c r="J156" s="886"/>
      <c r="K156" s="886"/>
      <c r="L156" s="886"/>
      <c r="M156" s="886"/>
      <c r="N156" s="886"/>
      <c r="O156" s="886"/>
      <c r="P156" s="886"/>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7"/>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2258</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0</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5" t="s">
        <v>2260</v>
      </c>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4" t="s">
        <v>2234</v>
      </c>
      <c r="D168" s="884"/>
      <c r="E168" s="884"/>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884"/>
      <c r="AB168" s="884"/>
      <c r="AC168" s="884"/>
      <c r="AD168" s="884"/>
      <c r="AE168" s="884"/>
      <c r="AF168" s="884"/>
      <c r="AG168" s="884"/>
      <c r="AH168" s="884"/>
      <c r="AI168" s="884"/>
      <c r="AJ168" s="884"/>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9"/>
      <c r="F170" s="900"/>
      <c r="G170" s="383" t="s">
        <v>2</v>
      </c>
      <c r="H170" s="899"/>
      <c r="I170" s="900"/>
      <c r="J170" s="383" t="s">
        <v>3</v>
      </c>
      <c r="K170" s="899"/>
      <c r="L170" s="900"/>
      <c r="M170" s="383" t="s">
        <v>5</v>
      </c>
      <c r="N170" s="380"/>
      <c r="O170" s="901" t="s">
        <v>28</v>
      </c>
      <c r="P170" s="901"/>
      <c r="Q170" s="901"/>
      <c r="R170" s="893" t="str">
        <f>IF(H7="","",H7)</f>
        <v/>
      </c>
      <c r="S170" s="893"/>
      <c r="T170" s="893"/>
      <c r="U170" s="893"/>
      <c r="V170" s="893"/>
      <c r="W170" s="893"/>
      <c r="X170" s="893"/>
      <c r="Y170" s="893"/>
      <c r="Z170" s="893"/>
      <c r="AA170" s="893"/>
      <c r="AB170" s="893"/>
      <c r="AC170" s="893"/>
      <c r="AD170" s="893"/>
      <c r="AE170" s="893"/>
      <c r="AF170" s="893"/>
      <c r="AG170" s="893"/>
      <c r="AH170" s="893"/>
      <c r="AI170" s="893"/>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8" t="s">
        <v>97</v>
      </c>
      <c r="P171" s="888"/>
      <c r="Q171" s="888"/>
      <c r="R171" s="889" t="s">
        <v>38</v>
      </c>
      <c r="S171" s="889"/>
      <c r="T171" s="890"/>
      <c r="U171" s="890"/>
      <c r="V171" s="890"/>
      <c r="W171" s="890"/>
      <c r="X171" s="890"/>
      <c r="Y171" s="898" t="s">
        <v>39</v>
      </c>
      <c r="Z171" s="898"/>
      <c r="AA171" s="890"/>
      <c r="AB171" s="890"/>
      <c r="AC171" s="890"/>
      <c r="AD171" s="890"/>
      <c r="AE171" s="890"/>
      <c r="AF171" s="890"/>
      <c r="AG171" s="890"/>
      <c r="AH171" s="890"/>
      <c r="AI171" s="890"/>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3" t="s">
        <v>2008</v>
      </c>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3"/>
      <c r="AE178" s="883"/>
      <c r="AF178" s="883"/>
      <c r="AG178" s="883"/>
      <c r="AH178" s="883"/>
      <c r="AI178" s="883"/>
      <c r="AJ178" s="883"/>
      <c r="AK178" s="883"/>
      <c r="AL178" s="138"/>
    </row>
    <row r="179" spans="1:39">
      <c r="A179" s="138"/>
      <c r="B179" s="920" t="s">
        <v>108</v>
      </c>
      <c r="C179" s="686" t="s">
        <v>2012</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2" t="s">
        <v>2225</v>
      </c>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396" t="str">
        <f>IF(Y25="○","○",IF(AA25="○","○",""))</f>
        <v/>
      </c>
      <c r="AL180" s="138"/>
    </row>
    <row r="181" spans="1:39">
      <c r="A181" s="138"/>
      <c r="B181" s="397" t="s">
        <v>107</v>
      </c>
      <c r="C181" s="914" t="s">
        <v>2013</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3" t="s">
        <v>2009</v>
      </c>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3"/>
      <c r="AK183" s="883"/>
      <c r="AL183" s="138"/>
    </row>
    <row r="184" spans="1:39" ht="13.5" customHeight="1">
      <c r="A184" s="138"/>
      <c r="B184" s="398" t="s">
        <v>108</v>
      </c>
      <c r="C184" s="686" t="s">
        <v>2014</v>
      </c>
      <c r="D184" s="687"/>
      <c r="E184" s="687"/>
      <c r="F184" s="687"/>
      <c r="G184" s="687"/>
      <c r="H184" s="687"/>
      <c r="I184" s="688"/>
      <c r="J184" s="894" t="s">
        <v>2023</v>
      </c>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5"/>
      <c r="AK184" s="396" t="str">
        <f>AH61</f>
        <v/>
      </c>
      <c r="AL184" s="138"/>
    </row>
    <row r="185" spans="1:39" ht="27.75" customHeight="1">
      <c r="A185" s="138"/>
      <c r="B185" s="905" t="s">
        <v>107</v>
      </c>
      <c r="C185" s="894" t="s">
        <v>2015</v>
      </c>
      <c r="D185" s="894"/>
      <c r="E185" s="894"/>
      <c r="F185" s="894"/>
      <c r="G185" s="894"/>
      <c r="H185" s="894"/>
      <c r="I185" s="894"/>
      <c r="J185" s="896" t="s">
        <v>2016</v>
      </c>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7"/>
      <c r="AK185" s="396" t="str">
        <f>AB67</f>
        <v>×</v>
      </c>
      <c r="AL185" s="138"/>
    </row>
    <row r="186" spans="1:39" ht="27" customHeight="1">
      <c r="A186" s="138"/>
      <c r="B186" s="905"/>
      <c r="C186" s="894"/>
      <c r="D186" s="894"/>
      <c r="E186" s="894"/>
      <c r="F186" s="894"/>
      <c r="G186" s="894"/>
      <c r="H186" s="894"/>
      <c r="I186" s="894"/>
      <c r="J186" s="896" t="s">
        <v>2024</v>
      </c>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396" t="str">
        <f>AC71</f>
        <v>○</v>
      </c>
      <c r="AL186" s="138"/>
    </row>
    <row r="187" spans="1:39">
      <c r="A187" s="138"/>
      <c r="B187" s="905"/>
      <c r="C187" s="894"/>
      <c r="D187" s="894"/>
      <c r="E187" s="894"/>
      <c r="F187" s="894"/>
      <c r="G187" s="894"/>
      <c r="H187" s="894"/>
      <c r="I187" s="894"/>
      <c r="J187" s="894" t="s">
        <v>2025</v>
      </c>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5"/>
      <c r="AK187" s="396" t="str">
        <f>AI74</f>
        <v/>
      </c>
      <c r="AL187" s="138"/>
    </row>
    <row r="188" spans="1:39">
      <c r="A188" s="138"/>
      <c r="B188" s="905"/>
      <c r="C188" s="894"/>
      <c r="D188" s="894"/>
      <c r="E188" s="894"/>
      <c r="F188" s="894"/>
      <c r="G188" s="894"/>
      <c r="H188" s="894"/>
      <c r="I188" s="894"/>
      <c r="J188" s="896" t="s">
        <v>2026</v>
      </c>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7"/>
      <c r="AK188" s="396" t="str">
        <f>AI78</f>
        <v/>
      </c>
      <c r="AL188" s="138"/>
    </row>
    <row r="189" spans="1:39" ht="25.5" customHeight="1">
      <c r="A189" s="138"/>
      <c r="B189" s="905" t="s">
        <v>2036</v>
      </c>
      <c r="C189" s="906" t="s">
        <v>2018</v>
      </c>
      <c r="D189" s="906"/>
      <c r="E189" s="906"/>
      <c r="F189" s="906"/>
      <c r="G189" s="906"/>
      <c r="H189" s="906"/>
      <c r="I189" s="906"/>
      <c r="J189" s="907" t="s">
        <v>2034</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96" t="str">
        <f>IF(M82="✓","",IF(AI84="該当",IF(AND(T89="○",T95="○"),"○","×"),""))</f>
        <v/>
      </c>
      <c r="AL189" s="138"/>
      <c r="AM189" s="399"/>
    </row>
    <row r="190" spans="1:39" ht="25.5" customHeight="1">
      <c r="A190" s="138"/>
      <c r="B190" s="905"/>
      <c r="C190" s="906"/>
      <c r="D190" s="906"/>
      <c r="E190" s="906"/>
      <c r="F190" s="906"/>
      <c r="G190" s="906"/>
      <c r="H190" s="906"/>
      <c r="I190" s="906"/>
      <c r="J190" s="907" t="s">
        <v>2035</v>
      </c>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8"/>
      <c r="AK190" s="396" t="str">
        <f>IF(M82="✓","",IF(AI86="該当",IF(OR(T89="○",T95="○"),"○","×"),""))</f>
        <v>×</v>
      </c>
      <c r="AL190" s="138"/>
    </row>
    <row r="191" spans="1:39" ht="15" customHeight="1">
      <c r="A191" s="138"/>
      <c r="B191" s="400" t="s">
        <v>2017</v>
      </c>
      <c r="C191" s="906" t="s">
        <v>2019</v>
      </c>
      <c r="D191" s="906"/>
      <c r="E191" s="906"/>
      <c r="F191" s="906"/>
      <c r="G191" s="906"/>
      <c r="H191" s="906"/>
      <c r="I191" s="906"/>
      <c r="J191" s="907" t="s">
        <v>2032</v>
      </c>
      <c r="K191" s="907"/>
      <c r="L191" s="907"/>
      <c r="M191" s="907"/>
      <c r="N191" s="907"/>
      <c r="O191" s="907"/>
      <c r="P191" s="907"/>
      <c r="Q191" s="907"/>
      <c r="R191" s="907"/>
      <c r="S191" s="907"/>
      <c r="T191" s="907"/>
      <c r="U191" s="907"/>
      <c r="V191" s="907"/>
      <c r="W191" s="907"/>
      <c r="X191" s="907"/>
      <c r="Y191" s="907"/>
      <c r="Z191" s="907"/>
      <c r="AA191" s="907"/>
      <c r="AB191" s="907"/>
      <c r="AC191" s="907"/>
      <c r="AD191" s="907"/>
      <c r="AE191" s="907"/>
      <c r="AF191" s="907"/>
      <c r="AG191" s="907"/>
      <c r="AH191" s="907"/>
      <c r="AI191" s="907"/>
      <c r="AJ191" s="908"/>
      <c r="AK191" s="396" t="str">
        <f>S107</f>
        <v/>
      </c>
      <c r="AL191" s="138"/>
    </row>
    <row r="192" spans="1:39" ht="37.5" customHeight="1">
      <c r="A192" s="138"/>
      <c r="B192" s="400" t="s">
        <v>2037</v>
      </c>
      <c r="C192" s="906" t="s">
        <v>2020</v>
      </c>
      <c r="D192" s="906"/>
      <c r="E192" s="906"/>
      <c r="F192" s="906"/>
      <c r="G192" s="906"/>
      <c r="H192" s="906"/>
      <c r="I192" s="906"/>
      <c r="J192" s="907" t="s">
        <v>2033</v>
      </c>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908"/>
      <c r="AK192" s="396" t="str">
        <f>IF(OR(AND(S117&lt;&gt;"×",S118&lt;&gt;"×",S119&lt;&gt;"×"),AK121="○"),"○","×")</f>
        <v>○</v>
      </c>
      <c r="AL192" s="138"/>
    </row>
    <row r="193" spans="1:38">
      <c r="A193" s="138"/>
      <c r="B193" s="401" t="s">
        <v>2038</v>
      </c>
      <c r="C193" s="891" t="s">
        <v>2021</v>
      </c>
      <c r="D193" s="891"/>
      <c r="E193" s="891"/>
      <c r="F193" s="891"/>
      <c r="G193" s="891"/>
      <c r="H193" s="891"/>
      <c r="I193" s="891"/>
      <c r="J193" s="891" t="s">
        <v>2022</v>
      </c>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ppEhUgcigWM7HlHgWuZn48DT+WoF/R7DLX6LIg04Prfwz9GOXBE8ZZYD0KS2NzBnGN3doEkxM665vA7fI9Jhwg==" saltValue="N3puDMsxE7dzh01muJ19W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1990</v>
      </c>
      <c r="C5" s="1002"/>
      <c r="D5" s="1002"/>
      <c r="E5" s="1002"/>
      <c r="F5" s="1002"/>
      <c r="G5" s="1002"/>
      <c r="H5" s="1002"/>
      <c r="I5" s="1002"/>
      <c r="J5" s="1002"/>
      <c r="K5" s="1002"/>
      <c r="L5" s="1002"/>
      <c r="M5" s="1003"/>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2" t="s">
        <v>1989</v>
      </c>
      <c r="C6" s="1002"/>
      <c r="D6" s="1002"/>
      <c r="E6" s="1002"/>
      <c r="F6" s="1002"/>
      <c r="G6" s="1002"/>
      <c r="H6" s="1002"/>
      <c r="I6" s="1002"/>
      <c r="J6" s="1002"/>
      <c r="K6" s="1002"/>
      <c r="L6" s="1002"/>
      <c r="M6" s="1003"/>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01" t="s">
        <v>1988</v>
      </c>
      <c r="C7" s="1001"/>
      <c r="D7" s="975"/>
      <c r="E7" s="975"/>
      <c r="F7" s="975"/>
      <c r="G7" s="975"/>
      <c r="H7" s="975"/>
      <c r="I7" s="975"/>
      <c r="J7" s="975"/>
      <c r="K7" s="975"/>
      <c r="L7" s="975"/>
      <c r="M7" s="976"/>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8"/>
      <c r="C8" s="979"/>
      <c r="D8" s="975" t="s">
        <v>2055</v>
      </c>
      <c r="E8" s="975"/>
      <c r="F8" s="975"/>
      <c r="G8" s="975"/>
      <c r="H8" s="975"/>
      <c r="I8" s="975"/>
      <c r="J8" s="975"/>
      <c r="K8" s="975"/>
      <c r="L8" s="975"/>
      <c r="M8" s="976"/>
      <c r="N8" s="440">
        <f>IFERROR(SUMIFS(AB:AB,Q:Q,"ベア加算なし",Z:Z,"ベア加算"),"")</f>
        <v>0</v>
      </c>
      <c r="O8" s="437" t="s">
        <v>4</v>
      </c>
      <c r="P8" s="139"/>
      <c r="Q8" s="139"/>
      <c r="R8" s="977" t="s">
        <v>2067</v>
      </c>
      <c r="S8" s="977" t="s">
        <v>1998</v>
      </c>
      <c r="T8" s="977"/>
      <c r="U8" s="1025"/>
      <c r="V8" s="441">
        <f>SUM(W$16:W$115)</f>
        <v>0</v>
      </c>
      <c r="W8" s="1023" t="str">
        <f>IF(AE7="特定加算なし","",IF(V8&gt;=V9,"○","×"))</f>
        <v/>
      </c>
      <c r="X8" s="1021" t="s">
        <v>1999</v>
      </c>
      <c r="Y8" s="1022"/>
      <c r="Z8" s="1022"/>
      <c r="AA8" s="1022"/>
      <c r="AB8" s="1022"/>
      <c r="AF8" s="442"/>
      <c r="AG8" s="433"/>
    </row>
    <row r="9" spans="1:33" ht="25.5" customHeight="1" thickBot="1">
      <c r="A9" s="139"/>
      <c r="B9" s="976" t="s">
        <v>2226</v>
      </c>
      <c r="C9" s="1004"/>
      <c r="D9" s="1004"/>
      <c r="E9" s="1004"/>
      <c r="F9" s="1004"/>
      <c r="G9" s="1004"/>
      <c r="H9" s="1004"/>
      <c r="I9" s="1004"/>
      <c r="J9" s="1004"/>
      <c r="K9" s="1004"/>
      <c r="L9" s="1004"/>
      <c r="M9" s="1005"/>
      <c r="N9" s="443">
        <f>IFERROR(SUM(AB$16:AB$115,T$16:T$115,X$16:Y$115),"")</f>
        <v>0</v>
      </c>
      <c r="O9" s="437" t="s">
        <v>4</v>
      </c>
      <c r="P9" s="139"/>
      <c r="Q9" s="139"/>
      <c r="R9" s="977"/>
      <c r="S9" s="977" t="s">
        <v>2070</v>
      </c>
      <c r="T9" s="977"/>
      <c r="U9" s="1025"/>
      <c r="V9" s="444">
        <f>SUM(AD$16:AD$115)</f>
        <v>0</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2054</v>
      </c>
      <c r="C12" s="993"/>
      <c r="D12" s="993"/>
      <c r="E12" s="993"/>
      <c r="F12" s="993"/>
      <c r="G12" s="993"/>
      <c r="H12" s="993"/>
      <c r="I12" s="994"/>
      <c r="J12" s="980" t="s">
        <v>48</v>
      </c>
      <c r="K12" s="1006" t="s">
        <v>95</v>
      </c>
      <c r="L12" s="1007"/>
      <c r="M12" s="983" t="s">
        <v>49</v>
      </c>
      <c r="N12" s="986" t="s">
        <v>6</v>
      </c>
      <c r="O12" s="1048" t="s">
        <v>2075</v>
      </c>
      <c r="P12" s="1049"/>
      <c r="Q12" s="1050"/>
      <c r="R12" s="1029" t="s">
        <v>2074</v>
      </c>
      <c r="S12" s="1030"/>
      <c r="T12" s="1030"/>
      <c r="U12" s="1030"/>
      <c r="V12" s="1030"/>
      <c r="W12" s="1030"/>
      <c r="X12" s="1030"/>
      <c r="Y12" s="1030"/>
      <c r="Z12" s="1030"/>
      <c r="AA12" s="1030"/>
      <c r="AB12" s="1030"/>
      <c r="AC12" s="1031"/>
      <c r="AD12" s="1015" t="s">
        <v>2221</v>
      </c>
      <c r="AE12" s="965" t="s">
        <v>2218</v>
      </c>
      <c r="AF12" s="965" t="s">
        <v>2219</v>
      </c>
      <c r="AG12" s="965" t="s">
        <v>2220</v>
      </c>
    </row>
    <row r="13" spans="1:33" ht="21.75" customHeight="1">
      <c r="A13" s="990"/>
      <c r="B13" s="995"/>
      <c r="C13" s="996"/>
      <c r="D13" s="996"/>
      <c r="E13" s="996"/>
      <c r="F13" s="996"/>
      <c r="G13" s="996"/>
      <c r="H13" s="996"/>
      <c r="I13" s="997"/>
      <c r="J13" s="981"/>
      <c r="K13" s="1008"/>
      <c r="L13" s="1009"/>
      <c r="M13" s="984"/>
      <c r="N13" s="987"/>
      <c r="O13" s="1016" t="s">
        <v>2076</v>
      </c>
      <c r="P13" s="981" t="s">
        <v>2077</v>
      </c>
      <c r="Q13" s="1018" t="s">
        <v>2078</v>
      </c>
      <c r="R13" s="1034" t="s">
        <v>2105</v>
      </c>
      <c r="S13" s="1035"/>
      <c r="T13" s="1035"/>
      <c r="U13" s="1041" t="s">
        <v>1948</v>
      </c>
      <c r="V13" s="1042"/>
      <c r="W13" s="1042"/>
      <c r="X13" s="1042"/>
      <c r="Y13" s="1043"/>
      <c r="Z13" s="970" t="s">
        <v>2078</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178</v>
      </c>
      <c r="S14" s="1032" t="s">
        <v>179</v>
      </c>
      <c r="T14" s="1036" t="s">
        <v>2103</v>
      </c>
      <c r="U14" s="1033" t="s">
        <v>178</v>
      </c>
      <c r="V14" s="1032" t="s">
        <v>179</v>
      </c>
      <c r="W14" s="448" t="s">
        <v>2063</v>
      </c>
      <c r="X14" s="1036" t="s">
        <v>2103</v>
      </c>
      <c r="Y14" s="1044"/>
      <c r="Z14" s="1033" t="s">
        <v>178</v>
      </c>
      <c r="AA14" s="1032" t="s">
        <v>179</v>
      </c>
      <c r="AB14" s="1038" t="s">
        <v>2103</v>
      </c>
      <c r="AC14" s="1040" t="s">
        <v>2064</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2106</v>
      </c>
      <c r="X15" s="1037"/>
      <c r="Y15" s="1045"/>
      <c r="Z15" s="1017"/>
      <c r="AA15" s="982"/>
      <c r="AB15" s="1039"/>
      <c r="AC15" s="1019"/>
      <c r="AD15" s="451" t="s">
        <v>2067</v>
      </c>
      <c r="AE15" s="965"/>
      <c r="AF15" s="965"/>
      <c r="AG15" s="965"/>
    </row>
    <row r="16" spans="1:33" s="460" customFormat="1" ht="24.95" customHeight="1">
      <c r="A16" s="452" t="s">
        <v>7</v>
      </c>
      <c r="B16" s="1026" t="str">
        <f>IF(基本情報入力シート!C53="","",基本情報入力シート!C53)</f>
        <v/>
      </c>
      <c r="C16" s="1027"/>
      <c r="D16" s="1027"/>
      <c r="E16" s="1027"/>
      <c r="F16" s="1027"/>
      <c r="G16" s="1027"/>
      <c r="H16" s="1027"/>
      <c r="I16" s="102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51" t="str">
        <f>IFERROR(V16*VLOOKUP(AF16,【参考】数式用3!$AD$15:$BA$23,MATCH(N16,【参考】数式用3!$AD$2:$BA$2,0)),"")</f>
        <v/>
      </c>
      <c r="Y16" s="105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67" t="str">
        <f>IF(基本情報入力シート!C54="","",基本情報入力シート!C54)</f>
        <v/>
      </c>
      <c r="C17" s="968"/>
      <c r="D17" s="968"/>
      <c r="E17" s="968"/>
      <c r="F17" s="968"/>
      <c r="G17" s="968"/>
      <c r="H17" s="968"/>
      <c r="I17" s="969"/>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53" t="str">
        <f>IFERROR(V17*VLOOKUP(AF17,【参考】数式用3!$AD$15:$BA$23,MATCH(N17,【参考】数式用3!$AD$2:$BA$2,0)),"")</f>
        <v/>
      </c>
      <c r="Y17" s="105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67" t="str">
        <f>IF(基本情報入力シート!C55="","",基本情報入力シート!C55)</f>
        <v/>
      </c>
      <c r="C18" s="968"/>
      <c r="D18" s="968"/>
      <c r="E18" s="968"/>
      <c r="F18" s="968"/>
      <c r="G18" s="968"/>
      <c r="H18" s="968"/>
      <c r="I18" s="969"/>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6" t="str">
        <f>IFERROR(V18*VLOOKUP(AF18,【参考】数式用3!$AD$15:$BA$23,MATCH(N18,【参考】数式用3!$AD$2:$BA$2,0)),"")</f>
        <v/>
      </c>
      <c r="Y18" s="104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67" t="str">
        <f>IF(基本情報入力シート!C56="","",基本情報入力シート!C56)</f>
        <v/>
      </c>
      <c r="C19" s="968"/>
      <c r="D19" s="968"/>
      <c r="E19" s="968"/>
      <c r="F19" s="968"/>
      <c r="G19" s="968"/>
      <c r="H19" s="968"/>
      <c r="I19" s="969"/>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6" t="str">
        <f>IFERROR(V19*VLOOKUP(AF19,【参考】数式用3!$AD$15:$BA$23,MATCH(N19,【参考】数式用3!$AD$2:$BA$2,0)),"")</f>
        <v/>
      </c>
      <c r="Y19" s="104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67" t="str">
        <f>IF(基本情報入力シート!C57="","",基本情報入力シート!C57)</f>
        <v/>
      </c>
      <c r="C20" s="968"/>
      <c r="D20" s="968"/>
      <c r="E20" s="968"/>
      <c r="F20" s="968"/>
      <c r="G20" s="968"/>
      <c r="H20" s="968"/>
      <c r="I20" s="969"/>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6" t="str">
        <f>IFERROR(V20*VLOOKUP(AF20,【参考】数式用3!$AD$15:$BA$23,MATCH(N20,【参考】数式用3!$AD$2:$BA$2,0)),"")</f>
        <v/>
      </c>
      <c r="Y20" s="104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67" t="str">
        <f>IF(基本情報入力シート!C58="","",基本情報入力シート!C58)</f>
        <v/>
      </c>
      <c r="C21" s="968"/>
      <c r="D21" s="968"/>
      <c r="E21" s="968"/>
      <c r="F21" s="968"/>
      <c r="G21" s="968"/>
      <c r="H21" s="968"/>
      <c r="I21" s="969"/>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6" t="str">
        <f>IFERROR(V21*VLOOKUP(AF21,【参考】数式用3!$AD$15:$BA$23,MATCH(N21,【参考】数式用3!$AD$2:$BA$2,0)),"")</f>
        <v/>
      </c>
      <c r="Y21" s="104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67" t="str">
        <f>IF(基本情報入力シート!C59="","",基本情報入力シート!C59)</f>
        <v/>
      </c>
      <c r="C22" s="968"/>
      <c r="D22" s="968"/>
      <c r="E22" s="968"/>
      <c r="F22" s="968"/>
      <c r="G22" s="968"/>
      <c r="H22" s="968"/>
      <c r="I22" s="969"/>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6" t="str">
        <f>IFERROR(V22*VLOOKUP(AF22,【参考】数式用3!$AD$15:$BA$23,MATCH(N22,【参考】数式用3!$AD$2:$BA$2,0)),"")</f>
        <v/>
      </c>
      <c r="Y22" s="104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67" t="str">
        <f>IF(基本情報入力シート!C60="","",基本情報入力シート!C60)</f>
        <v/>
      </c>
      <c r="C23" s="968"/>
      <c r="D23" s="968"/>
      <c r="E23" s="968"/>
      <c r="F23" s="968"/>
      <c r="G23" s="968"/>
      <c r="H23" s="968"/>
      <c r="I23" s="969"/>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7" t="str">
        <f>IF(基本情報入力シート!C61="","",基本情報入力シート!C61)</f>
        <v/>
      </c>
      <c r="C24" s="968"/>
      <c r="D24" s="968"/>
      <c r="E24" s="968"/>
      <c r="F24" s="968"/>
      <c r="G24" s="968"/>
      <c r="H24" s="968"/>
      <c r="I24" s="969"/>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7" t="str">
        <f>IF(基本情報入力シート!C62="","",基本情報入力シート!C62)</f>
        <v/>
      </c>
      <c r="C25" s="968"/>
      <c r="D25" s="968"/>
      <c r="E25" s="968"/>
      <c r="F25" s="968"/>
      <c r="G25" s="968"/>
      <c r="H25" s="968"/>
      <c r="I25" s="969"/>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7" t="str">
        <f>IF(基本情報入力シート!C63="","",基本情報入力シート!C63)</f>
        <v/>
      </c>
      <c r="C26" s="968"/>
      <c r="D26" s="968"/>
      <c r="E26" s="968"/>
      <c r="F26" s="968"/>
      <c r="G26" s="968"/>
      <c r="H26" s="968"/>
      <c r="I26" s="969"/>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7" t="str">
        <f>IF(基本情報入力シート!C64="","",基本情報入力シート!C64)</f>
        <v/>
      </c>
      <c r="C27" s="968"/>
      <c r="D27" s="968"/>
      <c r="E27" s="968"/>
      <c r="F27" s="968"/>
      <c r="G27" s="968"/>
      <c r="H27" s="968"/>
      <c r="I27" s="969"/>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7" t="str">
        <f>IF(基本情報入力シート!C65="","",基本情報入力シート!C65)</f>
        <v/>
      </c>
      <c r="C28" s="968"/>
      <c r="D28" s="968"/>
      <c r="E28" s="968"/>
      <c r="F28" s="968"/>
      <c r="G28" s="968"/>
      <c r="H28" s="968"/>
      <c r="I28" s="969"/>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7" t="str">
        <f>IF(基本情報入力シート!C66="","",基本情報入力シート!C66)</f>
        <v/>
      </c>
      <c r="C29" s="968"/>
      <c r="D29" s="968"/>
      <c r="E29" s="968"/>
      <c r="F29" s="968"/>
      <c r="G29" s="968"/>
      <c r="H29" s="968"/>
      <c r="I29" s="969"/>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7" t="str">
        <f>IF(基本情報入力シート!C67="","",基本情報入力シート!C67)</f>
        <v/>
      </c>
      <c r="C30" s="968"/>
      <c r="D30" s="968"/>
      <c r="E30" s="968"/>
      <c r="F30" s="968"/>
      <c r="G30" s="968"/>
      <c r="H30" s="968"/>
      <c r="I30" s="969"/>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7" t="str">
        <f>IF(基本情報入力シート!C68="","",基本情報入力シート!C68)</f>
        <v/>
      </c>
      <c r="C31" s="968"/>
      <c r="D31" s="968"/>
      <c r="E31" s="968"/>
      <c r="F31" s="968"/>
      <c r="G31" s="968"/>
      <c r="H31" s="968"/>
      <c r="I31" s="969"/>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7" t="str">
        <f>IF(基本情報入力シート!C69="","",基本情報入力シート!C69)</f>
        <v/>
      </c>
      <c r="C32" s="968"/>
      <c r="D32" s="968"/>
      <c r="E32" s="968"/>
      <c r="F32" s="968"/>
      <c r="G32" s="968"/>
      <c r="H32" s="968"/>
      <c r="I32" s="969"/>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46" t="str">
        <f>IFERROR(V32*VLOOKUP(AF32,【参考】数式用3!$AD$15:$BA$23,MATCH(N32,【参考】数式用3!$AD$2:$BA$2,0)),"")</f>
        <v/>
      </c>
      <c r="Y32" s="104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7" t="str">
        <f>IF(基本情報入力シート!C70="","",基本情報入力シート!C70)</f>
        <v/>
      </c>
      <c r="C33" s="968"/>
      <c r="D33" s="968"/>
      <c r="E33" s="968"/>
      <c r="F33" s="968"/>
      <c r="G33" s="968"/>
      <c r="H33" s="968"/>
      <c r="I33" s="969"/>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7" t="str">
        <f>IF(基本情報入力シート!C71="","",基本情報入力シート!C71)</f>
        <v/>
      </c>
      <c r="C34" s="968"/>
      <c r="D34" s="968"/>
      <c r="E34" s="968"/>
      <c r="F34" s="968"/>
      <c r="G34" s="968"/>
      <c r="H34" s="968"/>
      <c r="I34" s="969"/>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7" t="str">
        <f>IF(基本情報入力シート!C72="","",基本情報入力シート!C72)</f>
        <v/>
      </c>
      <c r="C35" s="968"/>
      <c r="D35" s="968"/>
      <c r="E35" s="968"/>
      <c r="F35" s="968"/>
      <c r="G35" s="968"/>
      <c r="H35" s="968"/>
      <c r="I35" s="969"/>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7" t="str">
        <f>IF(基本情報入力シート!C73="","",基本情報入力シート!C73)</f>
        <v/>
      </c>
      <c r="C36" s="968"/>
      <c r="D36" s="968"/>
      <c r="E36" s="968"/>
      <c r="F36" s="968"/>
      <c r="G36" s="968"/>
      <c r="H36" s="968"/>
      <c r="I36" s="969"/>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7" t="str">
        <f>IF(基本情報入力シート!C74="","",基本情報入力シート!C74)</f>
        <v/>
      </c>
      <c r="C37" s="968"/>
      <c r="D37" s="968"/>
      <c r="E37" s="968"/>
      <c r="F37" s="968"/>
      <c r="G37" s="968"/>
      <c r="H37" s="968"/>
      <c r="I37" s="969"/>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7" t="str">
        <f>IF(基本情報入力シート!C75="","",基本情報入力シート!C75)</f>
        <v/>
      </c>
      <c r="C38" s="968"/>
      <c r="D38" s="968"/>
      <c r="E38" s="968"/>
      <c r="F38" s="968"/>
      <c r="G38" s="968"/>
      <c r="H38" s="968"/>
      <c r="I38" s="969"/>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7" t="str">
        <f>IF(基本情報入力シート!C76="","",基本情報入力シート!C76)</f>
        <v/>
      </c>
      <c r="C39" s="968"/>
      <c r="D39" s="968"/>
      <c r="E39" s="968"/>
      <c r="F39" s="968"/>
      <c r="G39" s="968"/>
      <c r="H39" s="968"/>
      <c r="I39" s="969"/>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7" t="str">
        <f>IF(基本情報入力シート!C77="","",基本情報入力シート!C77)</f>
        <v/>
      </c>
      <c r="C40" s="968"/>
      <c r="D40" s="968"/>
      <c r="E40" s="968"/>
      <c r="F40" s="968"/>
      <c r="G40" s="968"/>
      <c r="H40" s="968"/>
      <c r="I40" s="969"/>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7" t="str">
        <f>IF(基本情報入力シート!C78="","",基本情報入力シート!C78)</f>
        <v/>
      </c>
      <c r="C41" s="968"/>
      <c r="D41" s="968"/>
      <c r="E41" s="968"/>
      <c r="F41" s="968"/>
      <c r="G41" s="968"/>
      <c r="H41" s="968"/>
      <c r="I41" s="969"/>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7" t="str">
        <f>IF(基本情報入力シート!C79="","",基本情報入力シート!C79)</f>
        <v/>
      </c>
      <c r="C42" s="968"/>
      <c r="D42" s="968"/>
      <c r="E42" s="968"/>
      <c r="F42" s="968"/>
      <c r="G42" s="968"/>
      <c r="H42" s="968"/>
      <c r="I42" s="969"/>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7" t="str">
        <f>IF(基本情報入力シート!C80="","",基本情報入力シート!C80)</f>
        <v/>
      </c>
      <c r="C43" s="968"/>
      <c r="D43" s="968"/>
      <c r="E43" s="968"/>
      <c r="F43" s="968"/>
      <c r="G43" s="968"/>
      <c r="H43" s="968"/>
      <c r="I43" s="969"/>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7" t="str">
        <f>IF(基本情報入力シート!C81="","",基本情報入力シート!C81)</f>
        <v/>
      </c>
      <c r="C44" s="968"/>
      <c r="D44" s="968"/>
      <c r="E44" s="968"/>
      <c r="F44" s="968"/>
      <c r="G44" s="968"/>
      <c r="H44" s="968"/>
      <c r="I44" s="969"/>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7" t="str">
        <f>IF(基本情報入力シート!C82="","",基本情報入力シート!C82)</f>
        <v/>
      </c>
      <c r="C45" s="968"/>
      <c r="D45" s="968"/>
      <c r="E45" s="968"/>
      <c r="F45" s="968"/>
      <c r="G45" s="968"/>
      <c r="H45" s="968"/>
      <c r="I45" s="969"/>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7" t="str">
        <f>IF(基本情報入力シート!C83="","",基本情報入力シート!C83)</f>
        <v/>
      </c>
      <c r="C46" s="968"/>
      <c r="D46" s="968"/>
      <c r="E46" s="968"/>
      <c r="F46" s="968"/>
      <c r="G46" s="968"/>
      <c r="H46" s="968"/>
      <c r="I46" s="969"/>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7" t="str">
        <f>IF(基本情報入力シート!C84="","",基本情報入力シート!C84)</f>
        <v/>
      </c>
      <c r="C47" s="968"/>
      <c r="D47" s="968"/>
      <c r="E47" s="968"/>
      <c r="F47" s="968"/>
      <c r="G47" s="968"/>
      <c r="H47" s="968"/>
      <c r="I47" s="969"/>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7" t="str">
        <f>IF(基本情報入力シート!C85="","",基本情報入力シート!C85)</f>
        <v/>
      </c>
      <c r="C48" s="968"/>
      <c r="D48" s="968"/>
      <c r="E48" s="968"/>
      <c r="F48" s="968"/>
      <c r="G48" s="968"/>
      <c r="H48" s="968"/>
      <c r="I48" s="969"/>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7" t="str">
        <f>IF(基本情報入力シート!C86="","",基本情報入力シート!C86)</f>
        <v/>
      </c>
      <c r="C49" s="968"/>
      <c r="D49" s="968"/>
      <c r="E49" s="968"/>
      <c r="F49" s="968"/>
      <c r="G49" s="968"/>
      <c r="H49" s="968"/>
      <c r="I49" s="969"/>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7" t="str">
        <f>IF(基本情報入力シート!C87="","",基本情報入力シート!C87)</f>
        <v/>
      </c>
      <c r="C50" s="968"/>
      <c r="D50" s="968"/>
      <c r="E50" s="968"/>
      <c r="F50" s="968"/>
      <c r="G50" s="968"/>
      <c r="H50" s="968"/>
      <c r="I50" s="969"/>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7" t="str">
        <f>IF(基本情報入力シート!C88="","",基本情報入力シート!C88)</f>
        <v/>
      </c>
      <c r="C51" s="968"/>
      <c r="D51" s="968"/>
      <c r="E51" s="968"/>
      <c r="F51" s="968"/>
      <c r="G51" s="968"/>
      <c r="H51" s="968"/>
      <c r="I51" s="969"/>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7" t="str">
        <f>IF(基本情報入力シート!C89="","",基本情報入力シート!C89)</f>
        <v/>
      </c>
      <c r="C52" s="968"/>
      <c r="D52" s="968"/>
      <c r="E52" s="968"/>
      <c r="F52" s="968"/>
      <c r="G52" s="968"/>
      <c r="H52" s="968"/>
      <c r="I52" s="969"/>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7" t="str">
        <f>IF(基本情報入力シート!C90="","",基本情報入力シート!C90)</f>
        <v/>
      </c>
      <c r="C53" s="968"/>
      <c r="D53" s="968"/>
      <c r="E53" s="968"/>
      <c r="F53" s="968"/>
      <c r="G53" s="968"/>
      <c r="H53" s="968"/>
      <c r="I53" s="969"/>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7" t="str">
        <f>IF(基本情報入力シート!C91="","",基本情報入力シート!C91)</f>
        <v/>
      </c>
      <c r="C54" s="968"/>
      <c r="D54" s="968"/>
      <c r="E54" s="968"/>
      <c r="F54" s="968"/>
      <c r="G54" s="968"/>
      <c r="H54" s="968"/>
      <c r="I54" s="969"/>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7" t="str">
        <f>IF(基本情報入力シート!C92="","",基本情報入力シート!C92)</f>
        <v/>
      </c>
      <c r="C55" s="968"/>
      <c r="D55" s="968"/>
      <c r="E55" s="968"/>
      <c r="F55" s="968"/>
      <c r="G55" s="968"/>
      <c r="H55" s="968"/>
      <c r="I55" s="969"/>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7" t="str">
        <f>IF(基本情報入力シート!C93="","",基本情報入力シート!C93)</f>
        <v/>
      </c>
      <c r="C56" s="968"/>
      <c r="D56" s="968"/>
      <c r="E56" s="968"/>
      <c r="F56" s="968"/>
      <c r="G56" s="968"/>
      <c r="H56" s="968"/>
      <c r="I56" s="969"/>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7" t="str">
        <f>IF(基本情報入力シート!C94="","",基本情報入力シート!C94)</f>
        <v/>
      </c>
      <c r="C57" s="968"/>
      <c r="D57" s="968"/>
      <c r="E57" s="968"/>
      <c r="F57" s="968"/>
      <c r="G57" s="968"/>
      <c r="H57" s="968"/>
      <c r="I57" s="969"/>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7" t="str">
        <f>IF(基本情報入力シート!C95="","",基本情報入力シート!C95)</f>
        <v/>
      </c>
      <c r="C58" s="968"/>
      <c r="D58" s="968"/>
      <c r="E58" s="968"/>
      <c r="F58" s="968"/>
      <c r="G58" s="968"/>
      <c r="H58" s="968"/>
      <c r="I58" s="969"/>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7" t="str">
        <f>IF(基本情報入力シート!C96="","",基本情報入力シート!C96)</f>
        <v/>
      </c>
      <c r="C59" s="968"/>
      <c r="D59" s="968"/>
      <c r="E59" s="968"/>
      <c r="F59" s="968"/>
      <c r="G59" s="968"/>
      <c r="H59" s="968"/>
      <c r="I59" s="969"/>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7" t="str">
        <f>IF(基本情報入力シート!C97="","",基本情報入力シート!C97)</f>
        <v/>
      </c>
      <c r="C60" s="968"/>
      <c r="D60" s="968"/>
      <c r="E60" s="968"/>
      <c r="F60" s="968"/>
      <c r="G60" s="968"/>
      <c r="H60" s="968"/>
      <c r="I60" s="969"/>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7" t="str">
        <f>IF(基本情報入力シート!C98="","",基本情報入力シート!C98)</f>
        <v/>
      </c>
      <c r="C61" s="968"/>
      <c r="D61" s="968"/>
      <c r="E61" s="968"/>
      <c r="F61" s="968"/>
      <c r="G61" s="968"/>
      <c r="H61" s="968"/>
      <c r="I61" s="969"/>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7" t="str">
        <f>IF(基本情報入力シート!C99="","",基本情報入力シート!C99)</f>
        <v/>
      </c>
      <c r="C62" s="968"/>
      <c r="D62" s="968"/>
      <c r="E62" s="968"/>
      <c r="F62" s="968"/>
      <c r="G62" s="968"/>
      <c r="H62" s="968"/>
      <c r="I62" s="969"/>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7" t="str">
        <f>IF(基本情報入力シート!C100="","",基本情報入力シート!C100)</f>
        <v/>
      </c>
      <c r="C63" s="968"/>
      <c r="D63" s="968"/>
      <c r="E63" s="968"/>
      <c r="F63" s="968"/>
      <c r="G63" s="968"/>
      <c r="H63" s="968"/>
      <c r="I63" s="969"/>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7" t="str">
        <f>IF(基本情報入力シート!C101="","",基本情報入力シート!C101)</f>
        <v/>
      </c>
      <c r="C64" s="968"/>
      <c r="D64" s="968"/>
      <c r="E64" s="968"/>
      <c r="F64" s="968"/>
      <c r="G64" s="968"/>
      <c r="H64" s="968"/>
      <c r="I64" s="969"/>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7" t="str">
        <f>IF(基本情報入力シート!C102="","",基本情報入力シート!C102)</f>
        <v/>
      </c>
      <c r="C65" s="968"/>
      <c r="D65" s="968"/>
      <c r="E65" s="968"/>
      <c r="F65" s="968"/>
      <c r="G65" s="968"/>
      <c r="H65" s="968"/>
      <c r="I65" s="969"/>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7" t="str">
        <f>IF(基本情報入力シート!C103="","",基本情報入力シート!C103)</f>
        <v/>
      </c>
      <c r="C66" s="968"/>
      <c r="D66" s="968"/>
      <c r="E66" s="968"/>
      <c r="F66" s="968"/>
      <c r="G66" s="968"/>
      <c r="H66" s="968"/>
      <c r="I66" s="969"/>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7" t="str">
        <f>IF(基本情報入力シート!C104="","",基本情報入力シート!C104)</f>
        <v/>
      </c>
      <c r="C67" s="968"/>
      <c r="D67" s="968"/>
      <c r="E67" s="968"/>
      <c r="F67" s="968"/>
      <c r="G67" s="968"/>
      <c r="H67" s="968"/>
      <c r="I67" s="969"/>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7" t="str">
        <f>IF(基本情報入力シート!C105="","",基本情報入力シート!C105)</f>
        <v/>
      </c>
      <c r="C68" s="968"/>
      <c r="D68" s="968"/>
      <c r="E68" s="968"/>
      <c r="F68" s="968"/>
      <c r="G68" s="968"/>
      <c r="H68" s="968"/>
      <c r="I68" s="969"/>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7" t="str">
        <f>IF(基本情報入力シート!C106="","",基本情報入力シート!C106)</f>
        <v/>
      </c>
      <c r="C69" s="968"/>
      <c r="D69" s="968"/>
      <c r="E69" s="968"/>
      <c r="F69" s="968"/>
      <c r="G69" s="968"/>
      <c r="H69" s="968"/>
      <c r="I69" s="969"/>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7" t="str">
        <f>IF(基本情報入力シート!C107="","",基本情報入力シート!C107)</f>
        <v/>
      </c>
      <c r="C70" s="968"/>
      <c r="D70" s="968"/>
      <c r="E70" s="968"/>
      <c r="F70" s="968"/>
      <c r="G70" s="968"/>
      <c r="H70" s="968"/>
      <c r="I70" s="969"/>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7" t="str">
        <f>IF(基本情報入力シート!C108="","",基本情報入力シート!C108)</f>
        <v/>
      </c>
      <c r="C71" s="968"/>
      <c r="D71" s="968"/>
      <c r="E71" s="968"/>
      <c r="F71" s="968"/>
      <c r="G71" s="968"/>
      <c r="H71" s="968"/>
      <c r="I71" s="969"/>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7" t="str">
        <f>IF(基本情報入力シート!C109="","",基本情報入力シート!C109)</f>
        <v/>
      </c>
      <c r="C72" s="968"/>
      <c r="D72" s="968"/>
      <c r="E72" s="968"/>
      <c r="F72" s="968"/>
      <c r="G72" s="968"/>
      <c r="H72" s="968"/>
      <c r="I72" s="969"/>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7" t="str">
        <f>IF(基本情報入力シート!C110="","",基本情報入力シート!C110)</f>
        <v/>
      </c>
      <c r="C73" s="968"/>
      <c r="D73" s="968"/>
      <c r="E73" s="968"/>
      <c r="F73" s="968"/>
      <c r="G73" s="968"/>
      <c r="H73" s="968"/>
      <c r="I73" s="969"/>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7" t="str">
        <f>IF(基本情報入力シート!C111="","",基本情報入力シート!C111)</f>
        <v/>
      </c>
      <c r="C74" s="968"/>
      <c r="D74" s="968"/>
      <c r="E74" s="968"/>
      <c r="F74" s="968"/>
      <c r="G74" s="968"/>
      <c r="H74" s="968"/>
      <c r="I74" s="969"/>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7" t="str">
        <f>IF(基本情報入力シート!C112="","",基本情報入力シート!C112)</f>
        <v/>
      </c>
      <c r="C75" s="968"/>
      <c r="D75" s="968"/>
      <c r="E75" s="968"/>
      <c r="F75" s="968"/>
      <c r="G75" s="968"/>
      <c r="H75" s="968"/>
      <c r="I75" s="969"/>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7" t="str">
        <f>IF(基本情報入力シート!C113="","",基本情報入力シート!C113)</f>
        <v/>
      </c>
      <c r="C76" s="968"/>
      <c r="D76" s="968"/>
      <c r="E76" s="968"/>
      <c r="F76" s="968"/>
      <c r="G76" s="968"/>
      <c r="H76" s="968"/>
      <c r="I76" s="969"/>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7" t="str">
        <f>IF(基本情報入力シート!C114="","",基本情報入力シート!C114)</f>
        <v/>
      </c>
      <c r="C77" s="968"/>
      <c r="D77" s="968"/>
      <c r="E77" s="968"/>
      <c r="F77" s="968"/>
      <c r="G77" s="968"/>
      <c r="H77" s="968"/>
      <c r="I77" s="969"/>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7" t="str">
        <f>IF(基本情報入力シート!C115="","",基本情報入力シート!C115)</f>
        <v/>
      </c>
      <c r="C78" s="968"/>
      <c r="D78" s="968"/>
      <c r="E78" s="968"/>
      <c r="F78" s="968"/>
      <c r="G78" s="968"/>
      <c r="H78" s="968"/>
      <c r="I78" s="969"/>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7" t="str">
        <f>IF(基本情報入力シート!C116="","",基本情報入力シート!C116)</f>
        <v/>
      </c>
      <c r="C79" s="968"/>
      <c r="D79" s="968"/>
      <c r="E79" s="968"/>
      <c r="F79" s="968"/>
      <c r="G79" s="968"/>
      <c r="H79" s="968"/>
      <c r="I79" s="969"/>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7" t="str">
        <f>IF(基本情報入力シート!C117="","",基本情報入力シート!C117)</f>
        <v/>
      </c>
      <c r="C80" s="968"/>
      <c r="D80" s="968"/>
      <c r="E80" s="968"/>
      <c r="F80" s="968"/>
      <c r="G80" s="968"/>
      <c r="H80" s="968"/>
      <c r="I80" s="969"/>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7" t="str">
        <f>IF(基本情報入力シート!C118="","",基本情報入力シート!C118)</f>
        <v/>
      </c>
      <c r="C81" s="968"/>
      <c r="D81" s="968"/>
      <c r="E81" s="968"/>
      <c r="F81" s="968"/>
      <c r="G81" s="968"/>
      <c r="H81" s="968"/>
      <c r="I81" s="969"/>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7" t="str">
        <f>IF(基本情報入力シート!C119="","",基本情報入力シート!C119)</f>
        <v/>
      </c>
      <c r="C82" s="968"/>
      <c r="D82" s="968"/>
      <c r="E82" s="968"/>
      <c r="F82" s="968"/>
      <c r="G82" s="968"/>
      <c r="H82" s="968"/>
      <c r="I82" s="969"/>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7" t="str">
        <f>IF(基本情報入力シート!C120="","",基本情報入力シート!C120)</f>
        <v/>
      </c>
      <c r="C83" s="968"/>
      <c r="D83" s="968"/>
      <c r="E83" s="968"/>
      <c r="F83" s="968"/>
      <c r="G83" s="968"/>
      <c r="H83" s="968"/>
      <c r="I83" s="969"/>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7" t="str">
        <f>IF(基本情報入力シート!C121="","",基本情報入力シート!C121)</f>
        <v/>
      </c>
      <c r="C84" s="968"/>
      <c r="D84" s="968"/>
      <c r="E84" s="968"/>
      <c r="F84" s="968"/>
      <c r="G84" s="968"/>
      <c r="H84" s="968"/>
      <c r="I84" s="969"/>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7" t="str">
        <f>IF(基本情報入力シート!C122="","",基本情報入力シート!C122)</f>
        <v/>
      </c>
      <c r="C85" s="968"/>
      <c r="D85" s="968"/>
      <c r="E85" s="968"/>
      <c r="F85" s="968"/>
      <c r="G85" s="968"/>
      <c r="H85" s="968"/>
      <c r="I85" s="969"/>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7" t="str">
        <f>IF(基本情報入力シート!C123="","",基本情報入力シート!C123)</f>
        <v/>
      </c>
      <c r="C86" s="968"/>
      <c r="D86" s="968"/>
      <c r="E86" s="968"/>
      <c r="F86" s="968"/>
      <c r="G86" s="968"/>
      <c r="H86" s="968"/>
      <c r="I86" s="969"/>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7" t="str">
        <f>IF(基本情報入力シート!C124="","",基本情報入力シート!C124)</f>
        <v/>
      </c>
      <c r="C87" s="968"/>
      <c r="D87" s="968"/>
      <c r="E87" s="968"/>
      <c r="F87" s="968"/>
      <c r="G87" s="968"/>
      <c r="H87" s="968"/>
      <c r="I87" s="969"/>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7" t="str">
        <f>IF(基本情報入力シート!C125="","",基本情報入力シート!C125)</f>
        <v/>
      </c>
      <c r="C88" s="968"/>
      <c r="D88" s="968"/>
      <c r="E88" s="968"/>
      <c r="F88" s="968"/>
      <c r="G88" s="968"/>
      <c r="H88" s="968"/>
      <c r="I88" s="969"/>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7" t="str">
        <f>IF(基本情報入力シート!C126="","",基本情報入力シート!C126)</f>
        <v/>
      </c>
      <c r="C89" s="968"/>
      <c r="D89" s="968"/>
      <c r="E89" s="968"/>
      <c r="F89" s="968"/>
      <c r="G89" s="968"/>
      <c r="H89" s="968"/>
      <c r="I89" s="969"/>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7" t="str">
        <f>IF(基本情報入力シート!C127="","",基本情報入力シート!C127)</f>
        <v/>
      </c>
      <c r="C90" s="968"/>
      <c r="D90" s="968"/>
      <c r="E90" s="968"/>
      <c r="F90" s="968"/>
      <c r="G90" s="968"/>
      <c r="H90" s="968"/>
      <c r="I90" s="969"/>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7" t="str">
        <f>IF(基本情報入力シート!C128="","",基本情報入力シート!C128)</f>
        <v/>
      </c>
      <c r="C91" s="968"/>
      <c r="D91" s="968"/>
      <c r="E91" s="968"/>
      <c r="F91" s="968"/>
      <c r="G91" s="968"/>
      <c r="H91" s="968"/>
      <c r="I91" s="969"/>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7" t="str">
        <f>IF(基本情報入力シート!C129="","",基本情報入力シート!C129)</f>
        <v/>
      </c>
      <c r="C92" s="968"/>
      <c r="D92" s="968"/>
      <c r="E92" s="968"/>
      <c r="F92" s="968"/>
      <c r="G92" s="968"/>
      <c r="H92" s="968"/>
      <c r="I92" s="969"/>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7" t="str">
        <f>IF(基本情報入力シート!C130="","",基本情報入力シート!C130)</f>
        <v/>
      </c>
      <c r="C93" s="968"/>
      <c r="D93" s="968"/>
      <c r="E93" s="968"/>
      <c r="F93" s="968"/>
      <c r="G93" s="968"/>
      <c r="H93" s="968"/>
      <c r="I93" s="969"/>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7" t="str">
        <f>IF(基本情報入力シート!C131="","",基本情報入力シート!C131)</f>
        <v/>
      </c>
      <c r="C94" s="968"/>
      <c r="D94" s="968"/>
      <c r="E94" s="968"/>
      <c r="F94" s="968"/>
      <c r="G94" s="968"/>
      <c r="H94" s="968"/>
      <c r="I94" s="969"/>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7" t="str">
        <f>IF(基本情報入力シート!C132="","",基本情報入力シート!C132)</f>
        <v/>
      </c>
      <c r="C95" s="968"/>
      <c r="D95" s="968"/>
      <c r="E95" s="968"/>
      <c r="F95" s="968"/>
      <c r="G95" s="968"/>
      <c r="H95" s="968"/>
      <c r="I95" s="969"/>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7" t="str">
        <f>IF(基本情報入力シート!C133="","",基本情報入力シート!C133)</f>
        <v/>
      </c>
      <c r="C96" s="968"/>
      <c r="D96" s="968"/>
      <c r="E96" s="968"/>
      <c r="F96" s="968"/>
      <c r="G96" s="968"/>
      <c r="H96" s="968"/>
      <c r="I96" s="969"/>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7" t="str">
        <f>IF(基本情報入力シート!C134="","",基本情報入力シート!C134)</f>
        <v/>
      </c>
      <c r="C97" s="968"/>
      <c r="D97" s="968"/>
      <c r="E97" s="968"/>
      <c r="F97" s="968"/>
      <c r="G97" s="968"/>
      <c r="H97" s="968"/>
      <c r="I97" s="969"/>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7" t="str">
        <f>IF(基本情報入力シート!C135="","",基本情報入力シート!C135)</f>
        <v/>
      </c>
      <c r="C98" s="968"/>
      <c r="D98" s="968"/>
      <c r="E98" s="968"/>
      <c r="F98" s="968"/>
      <c r="G98" s="968"/>
      <c r="H98" s="968"/>
      <c r="I98" s="969"/>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7" t="str">
        <f>IF(基本情報入力シート!C136="","",基本情報入力シート!C136)</f>
        <v/>
      </c>
      <c r="C99" s="968"/>
      <c r="D99" s="968"/>
      <c r="E99" s="968"/>
      <c r="F99" s="968"/>
      <c r="G99" s="968"/>
      <c r="H99" s="968"/>
      <c r="I99" s="969"/>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7" t="str">
        <f>IF(基本情報入力シート!C137="","",基本情報入力シート!C137)</f>
        <v/>
      </c>
      <c r="C100" s="968"/>
      <c r="D100" s="968"/>
      <c r="E100" s="968"/>
      <c r="F100" s="968"/>
      <c r="G100" s="968"/>
      <c r="H100" s="968"/>
      <c r="I100" s="969"/>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7" t="str">
        <f>IF(基本情報入力シート!C138="","",基本情報入力シート!C138)</f>
        <v/>
      </c>
      <c r="C101" s="968"/>
      <c r="D101" s="968"/>
      <c r="E101" s="968"/>
      <c r="F101" s="968"/>
      <c r="G101" s="968"/>
      <c r="H101" s="968"/>
      <c r="I101" s="969"/>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7" t="str">
        <f>IF(基本情報入力シート!C139="","",基本情報入力シート!C139)</f>
        <v/>
      </c>
      <c r="C102" s="968"/>
      <c r="D102" s="968"/>
      <c r="E102" s="968"/>
      <c r="F102" s="968"/>
      <c r="G102" s="968"/>
      <c r="H102" s="968"/>
      <c r="I102" s="969"/>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7" t="str">
        <f>IF(基本情報入力シート!C140="","",基本情報入力シート!C140)</f>
        <v/>
      </c>
      <c r="C103" s="968"/>
      <c r="D103" s="968"/>
      <c r="E103" s="968"/>
      <c r="F103" s="968"/>
      <c r="G103" s="968"/>
      <c r="H103" s="968"/>
      <c r="I103" s="969"/>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7" t="str">
        <f>IF(基本情報入力シート!C141="","",基本情報入力シート!C141)</f>
        <v/>
      </c>
      <c r="C104" s="968"/>
      <c r="D104" s="968"/>
      <c r="E104" s="968"/>
      <c r="F104" s="968"/>
      <c r="G104" s="968"/>
      <c r="H104" s="968"/>
      <c r="I104" s="969"/>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7" t="str">
        <f>IF(基本情報入力シート!C142="","",基本情報入力シート!C142)</f>
        <v/>
      </c>
      <c r="C105" s="968"/>
      <c r="D105" s="968"/>
      <c r="E105" s="968"/>
      <c r="F105" s="968"/>
      <c r="G105" s="968"/>
      <c r="H105" s="968"/>
      <c r="I105" s="969"/>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7" t="str">
        <f>IF(基本情報入力シート!C143="","",基本情報入力シート!C143)</f>
        <v/>
      </c>
      <c r="C106" s="968"/>
      <c r="D106" s="968"/>
      <c r="E106" s="968"/>
      <c r="F106" s="968"/>
      <c r="G106" s="968"/>
      <c r="H106" s="968"/>
      <c r="I106" s="969"/>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7" t="str">
        <f>IF(基本情報入力シート!C144="","",基本情報入力シート!C144)</f>
        <v/>
      </c>
      <c r="C107" s="968"/>
      <c r="D107" s="968"/>
      <c r="E107" s="968"/>
      <c r="F107" s="968"/>
      <c r="G107" s="968"/>
      <c r="H107" s="968"/>
      <c r="I107" s="969"/>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7" t="str">
        <f>IF(基本情報入力シート!C145="","",基本情報入力シート!C145)</f>
        <v/>
      </c>
      <c r="C108" s="968"/>
      <c r="D108" s="968"/>
      <c r="E108" s="968"/>
      <c r="F108" s="968"/>
      <c r="G108" s="968"/>
      <c r="H108" s="968"/>
      <c r="I108" s="969"/>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7" t="str">
        <f>IF(基本情報入力シート!C146="","",基本情報入力シート!C146)</f>
        <v/>
      </c>
      <c r="C109" s="968"/>
      <c r="D109" s="968"/>
      <c r="E109" s="968"/>
      <c r="F109" s="968"/>
      <c r="G109" s="968"/>
      <c r="H109" s="968"/>
      <c r="I109" s="969"/>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7" t="str">
        <f>IF(基本情報入力シート!C147="","",基本情報入力シート!C147)</f>
        <v/>
      </c>
      <c r="C110" s="968"/>
      <c r="D110" s="968"/>
      <c r="E110" s="968"/>
      <c r="F110" s="968"/>
      <c r="G110" s="968"/>
      <c r="H110" s="968"/>
      <c r="I110" s="969"/>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7" t="str">
        <f>IF(基本情報入力シート!C148="","",基本情報入力シート!C148)</f>
        <v/>
      </c>
      <c r="C111" s="968"/>
      <c r="D111" s="968"/>
      <c r="E111" s="968"/>
      <c r="F111" s="968"/>
      <c r="G111" s="968"/>
      <c r="H111" s="968"/>
      <c r="I111" s="969"/>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7" t="str">
        <f>IF(基本情報入力シート!C149="","",基本情報入力シート!C149)</f>
        <v/>
      </c>
      <c r="C112" s="968"/>
      <c r="D112" s="968"/>
      <c r="E112" s="968"/>
      <c r="F112" s="968"/>
      <c r="G112" s="968"/>
      <c r="H112" s="968"/>
      <c r="I112" s="969"/>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7" t="str">
        <f>IF(基本情報入力シート!C150="","",基本情報入力シート!C150)</f>
        <v/>
      </c>
      <c r="C113" s="968"/>
      <c r="D113" s="968"/>
      <c r="E113" s="968"/>
      <c r="F113" s="968"/>
      <c r="G113" s="968"/>
      <c r="H113" s="968"/>
      <c r="I113" s="969"/>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7" t="str">
        <f>IF(基本情報入力シート!C151="","",基本情報入力シート!C151)</f>
        <v/>
      </c>
      <c r="C114" s="968"/>
      <c r="D114" s="968"/>
      <c r="E114" s="968"/>
      <c r="F114" s="968"/>
      <c r="G114" s="968"/>
      <c r="H114" s="968"/>
      <c r="I114" s="969"/>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7" t="str">
        <f>IF(基本情報入力シート!C152="","",基本情報入力シート!C152)</f>
        <v/>
      </c>
      <c r="C115" s="968"/>
      <c r="D115" s="968"/>
      <c r="E115" s="968"/>
      <c r="F115" s="968"/>
      <c r="G115" s="968"/>
      <c r="H115" s="968"/>
      <c r="I115" s="969"/>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46" t="str">
        <f>IFERROR(V115*VLOOKUP(AF115,【参考】数式用3!$AD$15:$BA$23,MATCH(N115,【参考】数式用3!$AD$2:$BA$2,0)),"")</f>
        <v/>
      </c>
      <c r="Y115" s="104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
      </c>
      <c r="AC1" s="966"/>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01" t="s">
        <v>1991</v>
      </c>
      <c r="C5" s="1001"/>
      <c r="D5" s="975"/>
      <c r="E5" s="975"/>
      <c r="F5" s="975"/>
      <c r="G5" s="975"/>
      <c r="H5" s="975"/>
      <c r="I5" s="975"/>
      <c r="J5" s="975"/>
      <c r="K5" s="975"/>
      <c r="L5" s="975"/>
      <c r="M5" s="976"/>
      <c r="N5" s="436">
        <f>IFERROR(SUM(P14:Q113)+SUM(X14:X113),"")</f>
        <v>0</v>
      </c>
      <c r="O5" s="437" t="s">
        <v>4</v>
      </c>
      <c r="P5" s="138"/>
      <c r="Q5" s="138"/>
      <c r="R5" s="977" t="s">
        <v>2068</v>
      </c>
      <c r="S5" s="977" t="s">
        <v>1998</v>
      </c>
      <c r="T5" s="977"/>
      <c r="U5" s="977"/>
      <c r="V5" s="977"/>
      <c r="W5" s="977"/>
      <c r="X5" s="1025"/>
      <c r="Y5" s="441">
        <f>SUM(T14:U113)</f>
        <v>0</v>
      </c>
      <c r="Z5" s="1104" t="str">
        <f>IF(AG6="旧特定加算相当なし","",IF(Y5&gt;=Y6,"○","×"))</f>
        <v/>
      </c>
      <c r="AA5" s="1106" t="s">
        <v>1999</v>
      </c>
      <c r="AB5" s="1107"/>
      <c r="AC5" s="1107"/>
      <c r="AD5" s="1095" t="str">
        <f>IF(OR(AD6="旧処遇加算Ⅰ相当あり",AD7="旧処遇加算Ⅰ相当あり"),"旧処遇加算Ⅰ相当あり","旧処遇加算Ⅰ相当なし")</f>
        <v>旧処遇加算Ⅰ相当なし</v>
      </c>
      <c r="AE5" s="1095"/>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8"/>
      <c r="C6" s="979"/>
      <c r="D6" s="975" t="s">
        <v>2227</v>
      </c>
      <c r="E6" s="975"/>
      <c r="F6" s="975"/>
      <c r="G6" s="975"/>
      <c r="H6" s="975"/>
      <c r="I6" s="975"/>
      <c r="J6" s="975"/>
      <c r="K6" s="975"/>
      <c r="L6" s="975"/>
      <c r="M6" s="976"/>
      <c r="N6" s="439">
        <f>SUM(R$14:R$113,Z$14:Z$113)</f>
        <v>0</v>
      </c>
      <c r="O6" s="437" t="s">
        <v>4</v>
      </c>
      <c r="P6" s="138"/>
      <c r="Q6" s="138"/>
      <c r="R6" s="977"/>
      <c r="S6" s="977" t="s">
        <v>2262</v>
      </c>
      <c r="T6" s="977"/>
      <c r="U6" s="977"/>
      <c r="V6" s="977"/>
      <c r="W6" s="977"/>
      <c r="X6" s="1025"/>
      <c r="Y6" s="444">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75" t="s">
        <v>2228</v>
      </c>
      <c r="C7" s="975"/>
      <c r="D7" s="975"/>
      <c r="E7" s="975"/>
      <c r="F7" s="975"/>
      <c r="G7" s="975"/>
      <c r="H7" s="975"/>
      <c r="I7" s="975"/>
      <c r="J7" s="975"/>
      <c r="K7" s="975"/>
      <c r="L7" s="975"/>
      <c r="M7" s="1103"/>
      <c r="N7" s="474">
        <f>SUM(V:V,AC:AC)</f>
        <v>0</v>
      </c>
      <c r="O7" s="437" t="s">
        <v>4</v>
      </c>
      <c r="P7" s="138"/>
      <c r="Q7" s="138"/>
      <c r="R7" s="1098" t="s">
        <v>2240</v>
      </c>
      <c r="S7" s="977" t="s">
        <v>1998</v>
      </c>
      <c r="T7" s="977"/>
      <c r="U7" s="977"/>
      <c r="V7" s="977"/>
      <c r="W7" s="977"/>
      <c r="X7" s="1025"/>
      <c r="Y7" s="475">
        <f>SUM(AB:AB)</f>
        <v>0</v>
      </c>
      <c r="Z7" s="1104" t="str">
        <f>IF(AG7="旧特定加算相当なし","",IF(Y7&gt;=Y8,"○","×"))</f>
        <v/>
      </c>
      <c r="AA7" s="1056" t="s">
        <v>1999</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62" t="s">
        <v>2284</v>
      </c>
      <c r="C8" s="1062"/>
      <c r="D8" s="1062"/>
      <c r="E8" s="1062"/>
      <c r="F8" s="1062"/>
      <c r="G8" s="1062"/>
      <c r="H8" s="1062"/>
      <c r="I8" s="1062"/>
      <c r="J8" s="1062"/>
      <c r="K8" s="1062"/>
      <c r="L8" s="1062"/>
      <c r="M8" s="1062"/>
      <c r="N8" s="1062"/>
      <c r="O8" s="1062"/>
      <c r="P8" s="138"/>
      <c r="Q8" s="138"/>
      <c r="R8" s="1099"/>
      <c r="S8" s="977" t="s">
        <v>2039</v>
      </c>
      <c r="T8" s="977"/>
      <c r="U8" s="977"/>
      <c r="V8" s="977"/>
      <c r="W8" s="977"/>
      <c r="X8" s="1025"/>
      <c r="Y8" s="444">
        <f>SUM(AE$14:AE$1048576)</f>
        <v>0</v>
      </c>
      <c r="Z8" s="1105"/>
      <c r="AA8" s="1056"/>
      <c r="AB8" s="1057"/>
      <c r="AC8" s="1057"/>
      <c r="AD8" s="442"/>
      <c r="AE8" s="442"/>
      <c r="AF8" s="442"/>
      <c r="AG8" s="442"/>
      <c r="AH8" s="476"/>
    </row>
    <row r="9" spans="1:34" ht="42" customHeight="1" thickBot="1">
      <c r="A9" s="469"/>
      <c r="B9" s="1063"/>
      <c r="C9" s="1063"/>
      <c r="D9" s="1063"/>
      <c r="E9" s="1063"/>
      <c r="F9" s="1063"/>
      <c r="G9" s="1063"/>
      <c r="H9" s="1063"/>
      <c r="I9" s="1063"/>
      <c r="J9" s="1063"/>
      <c r="K9" s="1063"/>
      <c r="L9" s="1063"/>
      <c r="M9" s="1063"/>
      <c r="N9" s="1063"/>
      <c r="O9" s="1063"/>
      <c r="P9" s="447"/>
      <c r="Q9" s="447"/>
      <c r="R9" s="447"/>
      <c r="S9" s="477"/>
      <c r="T9" s="447"/>
      <c r="U9" s="447"/>
      <c r="V9" s="447"/>
      <c r="W9" s="478"/>
      <c r="X9" s="478"/>
      <c r="Y9" s="478"/>
      <c r="Z9" s="478"/>
      <c r="AA9" s="477"/>
      <c r="AB9" s="478"/>
      <c r="AC9" s="478"/>
    </row>
    <row r="10" spans="1:34" ht="24" customHeight="1" thickBot="1">
      <c r="A10" s="1108"/>
      <c r="B10" s="1111" t="s">
        <v>2054</v>
      </c>
      <c r="C10" s="1112"/>
      <c r="D10" s="1112"/>
      <c r="E10" s="1112"/>
      <c r="F10" s="1112"/>
      <c r="G10" s="1112"/>
      <c r="H10" s="1112"/>
      <c r="I10" s="1113"/>
      <c r="J10" s="1118" t="s">
        <v>48</v>
      </c>
      <c r="K10" s="1120" t="s">
        <v>95</v>
      </c>
      <c r="L10" s="1121"/>
      <c r="M10" s="1126" t="s">
        <v>49</v>
      </c>
      <c r="N10" s="1129" t="s">
        <v>6</v>
      </c>
      <c r="O10" s="1100" t="s">
        <v>111</v>
      </c>
      <c r="P10" s="1101"/>
      <c r="Q10" s="1101"/>
      <c r="R10" s="1101"/>
      <c r="S10" s="1101"/>
      <c r="T10" s="1101"/>
      <c r="U10" s="1101"/>
      <c r="V10" s="1101"/>
      <c r="W10" s="1101"/>
      <c r="X10" s="1101"/>
      <c r="Y10" s="1101"/>
      <c r="Z10" s="1101"/>
      <c r="AA10" s="1101"/>
      <c r="AB10" s="1101"/>
      <c r="AC10" s="1102"/>
      <c r="AD10" s="1015" t="s">
        <v>2222</v>
      </c>
      <c r="AE10" s="965"/>
      <c r="AF10" s="965" t="s">
        <v>2223</v>
      </c>
      <c r="AG10" s="965"/>
    </row>
    <row r="11" spans="1:34" ht="21.75" customHeight="1">
      <c r="A11" s="1109"/>
      <c r="B11" s="1114"/>
      <c r="C11" s="1115"/>
      <c r="D11" s="1115"/>
      <c r="E11" s="1115"/>
      <c r="F11" s="1115"/>
      <c r="G11" s="1115"/>
      <c r="H11" s="1115"/>
      <c r="I11" s="1116"/>
      <c r="J11" s="1119"/>
      <c r="K11" s="1122"/>
      <c r="L11" s="1123"/>
      <c r="M11" s="1127"/>
      <c r="N11" s="1130"/>
      <c r="O11" s="1073" t="s">
        <v>1997</v>
      </c>
      <c r="P11" s="1074"/>
      <c r="Q11" s="1074"/>
      <c r="R11" s="1074"/>
      <c r="S11" s="1074"/>
      <c r="T11" s="1074"/>
      <c r="U11" s="1075"/>
      <c r="V11" s="1068" t="s">
        <v>2242</v>
      </c>
      <c r="W11" s="1076" t="s">
        <v>2239</v>
      </c>
      <c r="X11" s="1077"/>
      <c r="Y11" s="1077"/>
      <c r="Z11" s="1077"/>
      <c r="AA11" s="1077"/>
      <c r="AB11" s="1078"/>
      <c r="AC11" s="1068" t="s">
        <v>2280</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2062</v>
      </c>
      <c r="P12" s="1079" t="s">
        <v>180</v>
      </c>
      <c r="Q12" s="1080"/>
      <c r="R12" s="1071" t="s">
        <v>2066</v>
      </c>
      <c r="S12" s="1071" t="s">
        <v>2065</v>
      </c>
      <c r="T12" s="1083" t="s">
        <v>2224</v>
      </c>
      <c r="U12" s="1084"/>
      <c r="V12" s="1069"/>
      <c r="W12" s="1064" t="s">
        <v>2243</v>
      </c>
      <c r="X12" s="1066" t="s">
        <v>180</v>
      </c>
      <c r="Y12" s="1058" t="s">
        <v>2066</v>
      </c>
      <c r="Z12" s="1059"/>
      <c r="AA12" s="1071" t="s">
        <v>2065</v>
      </c>
      <c r="AB12" s="479" t="s">
        <v>2224</v>
      </c>
      <c r="AC12" s="1069"/>
      <c r="AD12" s="1015"/>
      <c r="AE12" s="965"/>
      <c r="AF12" s="965"/>
      <c r="AG12" s="965"/>
    </row>
    <row r="13" spans="1:34" ht="72" customHeight="1" thickBot="1">
      <c r="A13" s="1110"/>
      <c r="B13" s="1081"/>
      <c r="C13" s="1117"/>
      <c r="D13" s="1117"/>
      <c r="E13" s="1117"/>
      <c r="F13" s="1117"/>
      <c r="G13" s="1117"/>
      <c r="H13" s="1117"/>
      <c r="I13" s="1082"/>
      <c r="J13" s="1067"/>
      <c r="K13" s="480" t="s">
        <v>51</v>
      </c>
      <c r="L13" s="480" t="s">
        <v>52</v>
      </c>
      <c r="M13" s="1128"/>
      <c r="N13" s="1131"/>
      <c r="O13" s="1065"/>
      <c r="P13" s="1081"/>
      <c r="Q13" s="1082"/>
      <c r="R13" s="1072"/>
      <c r="S13" s="1072"/>
      <c r="T13" s="1093" t="s">
        <v>2281</v>
      </c>
      <c r="U13" s="1094"/>
      <c r="V13" s="1070"/>
      <c r="W13" s="1065"/>
      <c r="X13" s="1067"/>
      <c r="Y13" s="1060"/>
      <c r="Z13" s="1061"/>
      <c r="AA13" s="1072"/>
      <c r="AB13" s="481" t="s">
        <v>2282</v>
      </c>
      <c r="AC13" s="1070"/>
      <c r="AD13" s="451" t="s">
        <v>2069</v>
      </c>
      <c r="AE13" s="482" t="s">
        <v>2071</v>
      </c>
      <c r="AF13" s="482" t="s">
        <v>2069</v>
      </c>
      <c r="AG13" s="482" t="s">
        <v>2071</v>
      </c>
    </row>
    <row r="14" spans="1:34" s="460" customFormat="1" ht="24.95" customHeight="1">
      <c r="A14" s="483" t="s">
        <v>2241</v>
      </c>
      <c r="B14" s="1026" t="str">
        <f>IF(基本情報入力シート!C53="","",基本情報入力シート!C53)</f>
        <v/>
      </c>
      <c r="C14" s="1027"/>
      <c r="D14" s="1027"/>
      <c r="E14" s="1027"/>
      <c r="F14" s="1027"/>
      <c r="G14" s="1027"/>
      <c r="H14" s="1027"/>
      <c r="I14" s="102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9"/>
      <c r="Q14" s="1090"/>
      <c r="R14" s="484" t="str">
        <f>IFERROR(IF('別紙様式3-2（４・５月）'!Z16="ベア加算","",P14*VLOOKUP(N14,【参考】数式用!$AD$2:$AH$27,MATCH(O14,【参考】数式用!$K$4:$N$4,0)+1,0)),"")</f>
        <v/>
      </c>
      <c r="S14" s="127"/>
      <c r="T14" s="1089"/>
      <c r="U14" s="1090"/>
      <c r="V14" s="485" t="str">
        <f>IFERROR(P14*VLOOKUP(AF14,【参考】数式用4!$DC$3:$DZ$106,MATCH(N14,【参考】数式用4!$DC$2:$DZ$2,0)),"")</f>
        <v/>
      </c>
      <c r="W14" s="134"/>
      <c r="X14" s="135"/>
      <c r="Y14" s="1091" t="str">
        <f>IFERROR(IF('別紙様式3-2（４・５月）'!Z16="ベア加算","",W14*VLOOKUP(N14,【参考】数式用!$AD$2:$AH$27,MATCH(O14,【参考】数式用!$K$4:$N$4,0)+1,0)),"")</f>
        <v/>
      </c>
      <c r="Z14" s="1092"/>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67" t="str">
        <f>IF(基本情報入力シート!C54="","",基本情報入力シート!C54)</f>
        <v/>
      </c>
      <c r="C15" s="968"/>
      <c r="D15" s="968"/>
      <c r="E15" s="968"/>
      <c r="F15" s="968"/>
      <c r="G15" s="968"/>
      <c r="H15" s="968"/>
      <c r="I15" s="969"/>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85"/>
      <c r="Q15" s="1086"/>
      <c r="R15" s="489" t="str">
        <f>IFERROR(IF('別紙様式3-2（４・５月）'!Z17="ベア加算","",P15*VLOOKUP(N15,【参考】数式用!$AD$2:$AH$27,MATCH(O15,【参考】数式用!$K$4:$N$4,0)+1,0)),"")</f>
        <v/>
      </c>
      <c r="S15" s="125"/>
      <c r="T15" s="1087"/>
      <c r="U15" s="1088"/>
      <c r="V15" s="490" t="str">
        <f>IFERROR(P15*VLOOKUP(AF15,【参考】数式用4!$DC$3:$DZ$106,MATCH(N15,【参考】数式用4!$DC$2:$DZ$2,0)),"")</f>
        <v/>
      </c>
      <c r="W15" s="103"/>
      <c r="X15" s="124"/>
      <c r="Y15" s="1055" t="str">
        <f>IFERROR(IF('別紙様式3-2（４・５月）'!Z17="ベア加算","",W15*VLOOKUP(N15,【参考】数式用!$AD$2:$AH$27,MATCH(O15,【参考】数式用!$K$4:$N$4,0)+1,0)),"")</f>
        <v/>
      </c>
      <c r="Z15" s="1055"/>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67" t="str">
        <f>IF(基本情報入力シート!C55="","",基本情報入力シート!C55)</f>
        <v/>
      </c>
      <c r="C16" s="968"/>
      <c r="D16" s="968"/>
      <c r="E16" s="968"/>
      <c r="F16" s="968"/>
      <c r="G16" s="968"/>
      <c r="H16" s="968"/>
      <c r="I16" s="969"/>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85"/>
      <c r="Q16" s="1086"/>
      <c r="R16" s="489" t="str">
        <f>IFERROR(IF('別紙様式3-2（４・５月）'!Z18="ベア加算","",P16*VLOOKUP(N16,【参考】数式用!$AD$2:$AH$27,MATCH(O16,【参考】数式用!$K$4:$N$4,0)+1,0)),"")</f>
        <v/>
      </c>
      <c r="S16" s="125"/>
      <c r="T16" s="1087"/>
      <c r="U16" s="1088"/>
      <c r="V16" s="490" t="str">
        <f>IFERROR(P16*VLOOKUP(AF16,【参考】数式用4!$DC$3:$DZ$106,MATCH(N16,【参考】数式用4!$DC$2:$DZ$2,0)),"")</f>
        <v/>
      </c>
      <c r="W16" s="103"/>
      <c r="X16" s="124"/>
      <c r="Y16" s="1055" t="str">
        <f>IFERROR(IF('別紙様式3-2（４・５月）'!Z18="ベア加算","",W16*VLOOKUP(N16,【参考】数式用!$AD$2:$AH$27,MATCH(O16,【参考】数式用!$K$4:$N$4,0)+1,0)),"")</f>
        <v/>
      </c>
      <c r="Z16" s="1055"/>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67" t="str">
        <f>IF(基本情報入力シート!C56="","",基本情報入力シート!C56)</f>
        <v/>
      </c>
      <c r="C17" s="968"/>
      <c r="D17" s="968"/>
      <c r="E17" s="968"/>
      <c r="F17" s="968"/>
      <c r="G17" s="968"/>
      <c r="H17" s="968"/>
      <c r="I17" s="969"/>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85"/>
      <c r="Q17" s="1086"/>
      <c r="R17" s="489" t="str">
        <f>IFERROR(IF('別紙様式3-2（４・５月）'!Z19="ベア加算","",P17*VLOOKUP(N17,【参考】数式用!$AD$2:$AH$27,MATCH(O17,【参考】数式用!$K$4:$N$4,0)+1,0)),"")</f>
        <v/>
      </c>
      <c r="S17" s="125"/>
      <c r="T17" s="1087"/>
      <c r="U17" s="1088"/>
      <c r="V17" s="490" t="str">
        <f>IFERROR(P17*VLOOKUP(AF17,【参考】数式用4!$DC$3:$DZ$106,MATCH(N17,【参考】数式用4!$DC$2:$DZ$2,0)),"")</f>
        <v/>
      </c>
      <c r="W17" s="103"/>
      <c r="X17" s="124"/>
      <c r="Y17" s="1055" t="str">
        <f>IFERROR(IF('別紙様式3-2（４・５月）'!Z19="ベア加算","",W17*VLOOKUP(N17,【参考】数式用!$AD$2:$AH$27,MATCH(O17,【参考】数式用!$K$4:$N$4,0)+1,0)),"")</f>
        <v/>
      </c>
      <c r="Z17" s="1055"/>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67" t="str">
        <f>IF(基本情報入力シート!C57="","",基本情報入力シート!C57)</f>
        <v/>
      </c>
      <c r="C18" s="968"/>
      <c r="D18" s="968"/>
      <c r="E18" s="968"/>
      <c r="F18" s="968"/>
      <c r="G18" s="968"/>
      <c r="H18" s="968"/>
      <c r="I18" s="969"/>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85"/>
      <c r="Q18" s="1086"/>
      <c r="R18" s="489" t="str">
        <f>IFERROR(IF('別紙様式3-2（４・５月）'!Z20="ベア加算","",P18*VLOOKUP(N18,【参考】数式用!$AD$2:$AH$27,MATCH(O18,【参考】数式用!$K$4:$N$4,0)+1,0)),"")</f>
        <v/>
      </c>
      <c r="S18" s="125"/>
      <c r="T18" s="1087"/>
      <c r="U18" s="1088"/>
      <c r="V18" s="490" t="str">
        <f>IFERROR(P18*VLOOKUP(AF18,【参考】数式用4!$DC$3:$DZ$106,MATCH(N18,【参考】数式用4!$DC$2:$DZ$2,0)),"")</f>
        <v/>
      </c>
      <c r="W18" s="103"/>
      <c r="X18" s="124"/>
      <c r="Y18" s="1055" t="str">
        <f>IFERROR(IF('別紙様式3-2（４・５月）'!Z20="ベア加算","",W18*VLOOKUP(N18,【参考】数式用!$AD$2:$AH$27,MATCH(O18,【参考】数式用!$K$4:$N$4,0)+1,0)),"")</f>
        <v/>
      </c>
      <c r="Z18" s="1055"/>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7" t="str">
        <f>IF(基本情報入力シート!C58="","",基本情報入力シート!C58)</f>
        <v/>
      </c>
      <c r="C19" s="968"/>
      <c r="D19" s="968"/>
      <c r="E19" s="968"/>
      <c r="F19" s="968"/>
      <c r="G19" s="968"/>
      <c r="H19" s="968"/>
      <c r="I19" s="969"/>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85"/>
      <c r="Q19" s="1086"/>
      <c r="R19" s="489" t="str">
        <f>IFERROR(IF('別紙様式3-2（４・５月）'!Z21="ベア加算","",P19*VLOOKUP(N19,【参考】数式用!$AD$2:$AH$27,MATCH(O19,【参考】数式用!$K$4:$N$4,0)+1,0)),"")</f>
        <v/>
      </c>
      <c r="S19" s="125"/>
      <c r="T19" s="1087"/>
      <c r="U19" s="1088"/>
      <c r="V19" s="490" t="str">
        <f>IFERROR(P19*VLOOKUP(AF19,【参考】数式用4!$DC$3:$DZ$106,MATCH(N19,【参考】数式用4!$DC$2:$DZ$2,0)),"")</f>
        <v/>
      </c>
      <c r="W19" s="103"/>
      <c r="X19" s="124"/>
      <c r="Y19" s="1055" t="str">
        <f>IFERROR(IF('別紙様式3-2（４・５月）'!Z21="ベア加算","",W19*VLOOKUP(N19,【参考】数式用!$AD$2:$AH$27,MATCH(O19,【参考】数式用!$K$4:$N$4,0)+1,0)),"")</f>
        <v/>
      </c>
      <c r="Z19" s="1055"/>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67" t="str">
        <f>IF(基本情報入力シート!C59="","",基本情報入力シート!C59)</f>
        <v/>
      </c>
      <c r="C20" s="968"/>
      <c r="D20" s="968"/>
      <c r="E20" s="968"/>
      <c r="F20" s="968"/>
      <c r="G20" s="968"/>
      <c r="H20" s="968"/>
      <c r="I20" s="969"/>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85"/>
      <c r="Q20" s="1086"/>
      <c r="R20" s="489" t="str">
        <f>IFERROR(IF('別紙様式3-2（４・５月）'!Z22="ベア加算","",P20*VLOOKUP(N20,【参考】数式用!$AD$2:$AH$27,MATCH(O20,【参考】数式用!$K$4:$N$4,0)+1,0)),"")</f>
        <v/>
      </c>
      <c r="S20" s="125"/>
      <c r="T20" s="1087"/>
      <c r="U20" s="1088"/>
      <c r="V20" s="490" t="str">
        <f>IFERROR(P20*VLOOKUP(AF20,【参考】数式用4!$DC$3:$DZ$106,MATCH(N20,【参考】数式用4!$DC$2:$DZ$2,0)),"")</f>
        <v/>
      </c>
      <c r="W20" s="103"/>
      <c r="X20" s="124"/>
      <c r="Y20" s="1055" t="str">
        <f>IFERROR(IF('別紙様式3-2（４・５月）'!Z22="ベア加算","",W20*VLOOKUP(N20,【参考】数式用!$AD$2:$AH$27,MATCH(O20,【参考】数式用!$K$4:$N$4,0)+1,0)),"")</f>
        <v/>
      </c>
      <c r="Z20" s="1055"/>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67" t="str">
        <f>IF(基本情報入力シート!C60="","",基本情報入力シート!C60)</f>
        <v/>
      </c>
      <c r="C21" s="968"/>
      <c r="D21" s="968"/>
      <c r="E21" s="968"/>
      <c r="F21" s="968"/>
      <c r="G21" s="968"/>
      <c r="H21" s="968"/>
      <c r="I21" s="969"/>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5"/>
      <c r="Q21" s="1086"/>
      <c r="R21" s="489" t="str">
        <f>IFERROR(IF('別紙様式3-2（４・５月）'!Z23="ベア加算","",P21*VLOOKUP(N21,【参考】数式用!$AD$2:$AH$27,MATCH(O21,【参考】数式用!$K$4:$N$4,0)+1,0)),"")</f>
        <v/>
      </c>
      <c r="S21" s="125"/>
      <c r="T21" s="1087"/>
      <c r="U21" s="1088"/>
      <c r="V21" s="490"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7" t="str">
        <f>IF(基本情報入力シート!C61="","",基本情報入力シート!C61)</f>
        <v/>
      </c>
      <c r="C22" s="968"/>
      <c r="D22" s="968"/>
      <c r="E22" s="968"/>
      <c r="F22" s="968"/>
      <c r="G22" s="968"/>
      <c r="H22" s="968"/>
      <c r="I22" s="969"/>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5"/>
      <c r="Q22" s="1086"/>
      <c r="R22" s="489" t="str">
        <f>IFERROR(IF('別紙様式3-2（４・５月）'!Z24="ベア加算","",P22*VLOOKUP(N22,【参考】数式用!$AD$2:$AH$27,MATCH(O22,【参考】数式用!$K$4:$N$4,0)+1,0)),"")</f>
        <v/>
      </c>
      <c r="S22" s="125"/>
      <c r="T22" s="1087"/>
      <c r="U22" s="1088"/>
      <c r="V22" s="490"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7" t="str">
        <f>IF(基本情報入力シート!C62="","",基本情報入力シート!C62)</f>
        <v/>
      </c>
      <c r="C23" s="968"/>
      <c r="D23" s="968"/>
      <c r="E23" s="968"/>
      <c r="F23" s="968"/>
      <c r="G23" s="968"/>
      <c r="H23" s="968"/>
      <c r="I23" s="969"/>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5"/>
      <c r="Q23" s="1086"/>
      <c r="R23" s="489" t="str">
        <f>IFERROR(IF('別紙様式3-2（４・５月）'!Z25="ベア加算","",P23*VLOOKUP(N23,【参考】数式用!$AD$2:$AH$27,MATCH(O23,【参考】数式用!$K$4:$N$4,0)+1,0)),"")</f>
        <v/>
      </c>
      <c r="S23" s="125"/>
      <c r="T23" s="1087"/>
      <c r="U23" s="1088"/>
      <c r="V23" s="490"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7" t="str">
        <f>IF(基本情報入力シート!C63="","",基本情報入力シート!C63)</f>
        <v/>
      </c>
      <c r="C24" s="968"/>
      <c r="D24" s="968"/>
      <c r="E24" s="968"/>
      <c r="F24" s="968"/>
      <c r="G24" s="968"/>
      <c r="H24" s="968"/>
      <c r="I24" s="969"/>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5"/>
      <c r="Q24" s="1086"/>
      <c r="R24" s="489" t="str">
        <f>IFERROR(IF('別紙様式3-2（４・５月）'!Z26="ベア加算","",P24*VLOOKUP(N24,【参考】数式用!$AD$2:$AH$27,MATCH(O24,【参考】数式用!$K$4:$N$4,0)+1,0)),"")</f>
        <v/>
      </c>
      <c r="S24" s="125"/>
      <c r="T24" s="1087"/>
      <c r="U24" s="1088"/>
      <c r="V24" s="490"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7" t="str">
        <f>IF(基本情報入力シート!C64="","",基本情報入力シート!C64)</f>
        <v/>
      </c>
      <c r="C25" s="968"/>
      <c r="D25" s="968"/>
      <c r="E25" s="968"/>
      <c r="F25" s="968"/>
      <c r="G25" s="968"/>
      <c r="H25" s="968"/>
      <c r="I25" s="969"/>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5"/>
      <c r="Q25" s="1086"/>
      <c r="R25" s="489" t="str">
        <f>IFERROR(IF('別紙様式3-2（４・５月）'!Z27="ベア加算","",P25*VLOOKUP(N25,【参考】数式用!$AD$2:$AH$27,MATCH(O25,【参考】数式用!$K$4:$N$4,0)+1,0)),"")</f>
        <v/>
      </c>
      <c r="S25" s="125"/>
      <c r="T25" s="1087"/>
      <c r="U25" s="1088"/>
      <c r="V25" s="490"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7" t="str">
        <f>IF(基本情報入力シート!C65="","",基本情報入力シート!C65)</f>
        <v/>
      </c>
      <c r="C26" s="968"/>
      <c r="D26" s="968"/>
      <c r="E26" s="968"/>
      <c r="F26" s="968"/>
      <c r="G26" s="968"/>
      <c r="H26" s="968"/>
      <c r="I26" s="969"/>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5"/>
      <c r="Q26" s="1086"/>
      <c r="R26" s="489" t="str">
        <f>IFERROR(IF('別紙様式3-2（４・５月）'!Z28="ベア加算","",P26*VLOOKUP(N26,【参考】数式用!$AD$2:$AH$27,MATCH(O26,【参考】数式用!$K$4:$N$4,0)+1,0)),"")</f>
        <v/>
      </c>
      <c r="S26" s="125"/>
      <c r="T26" s="1087"/>
      <c r="U26" s="1088"/>
      <c r="V26" s="490"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7" t="str">
        <f>IF(基本情報入力シート!C66="","",基本情報入力シート!C66)</f>
        <v/>
      </c>
      <c r="C27" s="968"/>
      <c r="D27" s="968"/>
      <c r="E27" s="968"/>
      <c r="F27" s="968"/>
      <c r="G27" s="968"/>
      <c r="H27" s="968"/>
      <c r="I27" s="969"/>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5"/>
      <c r="Q27" s="1086"/>
      <c r="R27" s="489" t="str">
        <f>IFERROR(IF('別紙様式3-2（４・５月）'!Z29="ベア加算","",P27*VLOOKUP(N27,【参考】数式用!$AD$2:$AH$27,MATCH(O27,【参考】数式用!$K$4:$N$4,0)+1,0)),"")</f>
        <v/>
      </c>
      <c r="S27" s="125"/>
      <c r="T27" s="1087"/>
      <c r="U27" s="1088"/>
      <c r="V27" s="490"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7" t="str">
        <f>IF(基本情報入力シート!C67="","",基本情報入力シート!C67)</f>
        <v/>
      </c>
      <c r="C28" s="968"/>
      <c r="D28" s="968"/>
      <c r="E28" s="968"/>
      <c r="F28" s="968"/>
      <c r="G28" s="968"/>
      <c r="H28" s="968"/>
      <c r="I28" s="969"/>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5"/>
      <c r="Q28" s="1086"/>
      <c r="R28" s="489" t="str">
        <f>IFERROR(IF('別紙様式3-2（４・５月）'!Z30="ベア加算","",P28*VLOOKUP(N28,【参考】数式用!$AD$2:$AH$27,MATCH(O28,【参考】数式用!$K$4:$N$4,0)+1,0)),"")</f>
        <v/>
      </c>
      <c r="S28" s="125"/>
      <c r="T28" s="1087"/>
      <c r="U28" s="1088"/>
      <c r="V28" s="490"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7" t="str">
        <f>IF(基本情報入力シート!C68="","",基本情報入力シート!C68)</f>
        <v/>
      </c>
      <c r="C29" s="968"/>
      <c r="D29" s="968"/>
      <c r="E29" s="968"/>
      <c r="F29" s="968"/>
      <c r="G29" s="968"/>
      <c r="H29" s="968"/>
      <c r="I29" s="969"/>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5"/>
      <c r="Q29" s="1086"/>
      <c r="R29" s="505" t="str">
        <f>IFERROR(IF('別紙様式3-2（４・５月）'!Z31="ベア加算","",P29*VLOOKUP(N29,【参考】数式用!$AD$2:$AH$27,MATCH(O29,【参考】数式用!$K$4:$N$4,0)+1,0)),"")</f>
        <v/>
      </c>
      <c r="S29" s="125"/>
      <c r="T29" s="1085"/>
      <c r="U29" s="1086"/>
      <c r="V29" s="490" t="str">
        <f>IFERROR(P29*VLOOKUP(AF29,【参考】数式用4!$DC$3:$DZ$106,MATCH(N29,【参考】数式用4!$DC$2:$DZ$2,0)),"")</f>
        <v/>
      </c>
      <c r="W29" s="104"/>
      <c r="X29" s="502"/>
      <c r="Y29" s="1055" t="str">
        <f>IFERROR(IF('別紙様式3-2（４・５月）'!Z31="ベア加算","",W29*VLOOKUP(N29,【参考】数式用!$AD$2:$AH$27,MATCH(O29,【参考】数式用!$K$4:$N$4,0)+1,0)),"")</f>
        <v/>
      </c>
      <c r="Z29" s="1055"/>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7" t="str">
        <f>IF(基本情報入力シート!C69="","",基本情報入力シート!C69)</f>
        <v/>
      </c>
      <c r="C30" s="968"/>
      <c r="D30" s="968"/>
      <c r="E30" s="968"/>
      <c r="F30" s="968"/>
      <c r="G30" s="968"/>
      <c r="H30" s="968"/>
      <c r="I30" s="969"/>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5"/>
      <c r="Q30" s="1086"/>
      <c r="R30" s="489" t="str">
        <f>IFERROR(IF('別紙様式3-2（４・５月）'!Z32="ベア加算","",P30*VLOOKUP(N30,【参考】数式用!$AD$2:$AH$27,MATCH(O30,【参考】数式用!$K$4:$N$4,0)+1,0)),"")</f>
        <v/>
      </c>
      <c r="S30" s="125"/>
      <c r="T30" s="1087"/>
      <c r="U30" s="1088"/>
      <c r="V30" s="490"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7" t="str">
        <f>IF(基本情報入力シート!C70="","",基本情報入力シート!C70)</f>
        <v/>
      </c>
      <c r="C31" s="968"/>
      <c r="D31" s="968"/>
      <c r="E31" s="968"/>
      <c r="F31" s="968"/>
      <c r="G31" s="968"/>
      <c r="H31" s="968"/>
      <c r="I31" s="969"/>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5"/>
      <c r="Q31" s="1086"/>
      <c r="R31" s="489" t="str">
        <f>IFERROR(IF('別紙様式3-2（４・５月）'!Z33="ベア加算","",P31*VLOOKUP(N31,【参考】数式用!$AD$2:$AH$27,MATCH(O31,【参考】数式用!$K$4:$N$4,0)+1,0)),"")</f>
        <v/>
      </c>
      <c r="S31" s="125"/>
      <c r="T31" s="1087"/>
      <c r="U31" s="1088"/>
      <c r="V31" s="490"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7" t="str">
        <f>IF(基本情報入力シート!C71="","",基本情報入力シート!C71)</f>
        <v/>
      </c>
      <c r="C32" s="968"/>
      <c r="D32" s="968"/>
      <c r="E32" s="968"/>
      <c r="F32" s="968"/>
      <c r="G32" s="968"/>
      <c r="H32" s="968"/>
      <c r="I32" s="969"/>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5"/>
      <c r="Q32" s="1086"/>
      <c r="R32" s="489" t="str">
        <f>IFERROR(IF('別紙様式3-2（４・５月）'!Z34="ベア加算","",P32*VLOOKUP(N32,【参考】数式用!$AD$2:$AH$27,MATCH(O32,【参考】数式用!$K$4:$N$4,0)+1,0)),"")</f>
        <v/>
      </c>
      <c r="S32" s="125"/>
      <c r="T32" s="1087"/>
      <c r="U32" s="1088"/>
      <c r="V32" s="490"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7" t="str">
        <f>IF(基本情報入力シート!C72="","",基本情報入力シート!C72)</f>
        <v/>
      </c>
      <c r="C33" s="968"/>
      <c r="D33" s="968"/>
      <c r="E33" s="968"/>
      <c r="F33" s="968"/>
      <c r="G33" s="968"/>
      <c r="H33" s="968"/>
      <c r="I33" s="969"/>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5"/>
      <c r="Q33" s="1086"/>
      <c r="R33" s="489" t="str">
        <f>IFERROR(IF('別紙様式3-2（４・５月）'!Z35="ベア加算","",P33*VLOOKUP(N33,【参考】数式用!$AD$2:$AH$27,MATCH(O33,【参考】数式用!$K$4:$N$4,0)+1,0)),"")</f>
        <v/>
      </c>
      <c r="S33" s="125"/>
      <c r="T33" s="1087"/>
      <c r="U33" s="1088"/>
      <c r="V33" s="490"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7" t="str">
        <f>IF(基本情報入力シート!C73="","",基本情報入力シート!C73)</f>
        <v/>
      </c>
      <c r="C34" s="968"/>
      <c r="D34" s="968"/>
      <c r="E34" s="968"/>
      <c r="F34" s="968"/>
      <c r="G34" s="968"/>
      <c r="H34" s="968"/>
      <c r="I34" s="969"/>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5"/>
      <c r="Q34" s="1086"/>
      <c r="R34" s="489" t="str">
        <f>IFERROR(IF('別紙様式3-2（４・５月）'!Z36="ベア加算","",P34*VLOOKUP(N34,【参考】数式用!$AD$2:$AH$27,MATCH(O34,【参考】数式用!$K$4:$N$4,0)+1,0)),"")</f>
        <v/>
      </c>
      <c r="S34" s="125"/>
      <c r="T34" s="1087"/>
      <c r="U34" s="1088"/>
      <c r="V34" s="490"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7" t="str">
        <f>IF(基本情報入力シート!C74="","",基本情報入力シート!C74)</f>
        <v/>
      </c>
      <c r="C35" s="968"/>
      <c r="D35" s="968"/>
      <c r="E35" s="968"/>
      <c r="F35" s="968"/>
      <c r="G35" s="968"/>
      <c r="H35" s="968"/>
      <c r="I35" s="969"/>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5"/>
      <c r="Q35" s="1086"/>
      <c r="R35" s="489" t="str">
        <f>IFERROR(IF('別紙様式3-2（４・５月）'!Z37="ベア加算","",P35*VLOOKUP(N35,【参考】数式用!$AD$2:$AH$27,MATCH(O35,【参考】数式用!$K$4:$N$4,0)+1,0)),"")</f>
        <v/>
      </c>
      <c r="S35" s="125"/>
      <c r="T35" s="1087"/>
      <c r="U35" s="1088"/>
      <c r="V35" s="490"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7" t="str">
        <f>IF(基本情報入力シート!C75="","",基本情報入力シート!C75)</f>
        <v/>
      </c>
      <c r="C36" s="968"/>
      <c r="D36" s="968"/>
      <c r="E36" s="968"/>
      <c r="F36" s="968"/>
      <c r="G36" s="968"/>
      <c r="H36" s="968"/>
      <c r="I36" s="969"/>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5"/>
      <c r="Q36" s="1086"/>
      <c r="R36" s="489" t="str">
        <f>IFERROR(IF('別紙様式3-2（４・５月）'!Z38="ベア加算","",P36*VLOOKUP(N36,【参考】数式用!$AD$2:$AH$27,MATCH(O36,【参考】数式用!$K$4:$N$4,0)+1,0)),"")</f>
        <v/>
      </c>
      <c r="S36" s="125"/>
      <c r="T36" s="1087"/>
      <c r="U36" s="1088"/>
      <c r="V36" s="490"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7" t="str">
        <f>IF(基本情報入力シート!C76="","",基本情報入力シート!C76)</f>
        <v/>
      </c>
      <c r="C37" s="968"/>
      <c r="D37" s="968"/>
      <c r="E37" s="968"/>
      <c r="F37" s="968"/>
      <c r="G37" s="968"/>
      <c r="H37" s="968"/>
      <c r="I37" s="969"/>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5"/>
      <c r="Q37" s="1086"/>
      <c r="R37" s="489" t="str">
        <f>IFERROR(IF('別紙様式3-2（４・５月）'!Z39="ベア加算","",P37*VLOOKUP(N37,【参考】数式用!$AD$2:$AH$27,MATCH(O37,【参考】数式用!$K$4:$N$4,0)+1,0)),"")</f>
        <v/>
      </c>
      <c r="S37" s="125"/>
      <c r="T37" s="1087"/>
      <c r="U37" s="1088"/>
      <c r="V37" s="490"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7" t="str">
        <f>IF(基本情報入力シート!C77="","",基本情報入力シート!C77)</f>
        <v/>
      </c>
      <c r="C38" s="968"/>
      <c r="D38" s="968"/>
      <c r="E38" s="968"/>
      <c r="F38" s="968"/>
      <c r="G38" s="968"/>
      <c r="H38" s="968"/>
      <c r="I38" s="969"/>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5"/>
      <c r="Q38" s="1086"/>
      <c r="R38" s="489" t="str">
        <f>IFERROR(IF('別紙様式3-2（４・５月）'!Z40="ベア加算","",P38*VLOOKUP(N38,【参考】数式用!$AD$2:$AH$27,MATCH(O38,【参考】数式用!$K$4:$N$4,0)+1,0)),"")</f>
        <v/>
      </c>
      <c r="S38" s="125"/>
      <c r="T38" s="1087"/>
      <c r="U38" s="1088"/>
      <c r="V38" s="490"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7" t="str">
        <f>IF(基本情報入力シート!C78="","",基本情報入力シート!C78)</f>
        <v/>
      </c>
      <c r="C39" s="968"/>
      <c r="D39" s="968"/>
      <c r="E39" s="968"/>
      <c r="F39" s="968"/>
      <c r="G39" s="968"/>
      <c r="H39" s="968"/>
      <c r="I39" s="969"/>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5"/>
      <c r="Q39" s="1086"/>
      <c r="R39" s="489" t="str">
        <f>IFERROR(IF('別紙様式3-2（４・５月）'!Z41="ベア加算","",P39*VLOOKUP(N39,【参考】数式用!$AD$2:$AH$27,MATCH(O39,【参考】数式用!$K$4:$N$4,0)+1,0)),"")</f>
        <v/>
      </c>
      <c r="S39" s="125"/>
      <c r="T39" s="1087"/>
      <c r="U39" s="1088"/>
      <c r="V39" s="490"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7" t="str">
        <f>IF(基本情報入力シート!C79="","",基本情報入力シート!C79)</f>
        <v/>
      </c>
      <c r="C40" s="968"/>
      <c r="D40" s="968"/>
      <c r="E40" s="968"/>
      <c r="F40" s="968"/>
      <c r="G40" s="968"/>
      <c r="H40" s="968"/>
      <c r="I40" s="969"/>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5"/>
      <c r="Q40" s="1086"/>
      <c r="R40" s="489" t="str">
        <f>IFERROR(IF('別紙様式3-2（４・５月）'!Z42="ベア加算","",P40*VLOOKUP(N40,【参考】数式用!$AD$2:$AH$27,MATCH(O40,【参考】数式用!$K$4:$N$4,0)+1,0)),"")</f>
        <v/>
      </c>
      <c r="S40" s="125"/>
      <c r="T40" s="1087"/>
      <c r="U40" s="1088"/>
      <c r="V40" s="490"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7" t="str">
        <f>IF(基本情報入力シート!C80="","",基本情報入力シート!C80)</f>
        <v/>
      </c>
      <c r="C41" s="968"/>
      <c r="D41" s="968"/>
      <c r="E41" s="968"/>
      <c r="F41" s="968"/>
      <c r="G41" s="968"/>
      <c r="H41" s="968"/>
      <c r="I41" s="969"/>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5"/>
      <c r="Q41" s="1086"/>
      <c r="R41" s="489" t="str">
        <f>IFERROR(IF('別紙様式3-2（４・５月）'!Z43="ベア加算","",P41*VLOOKUP(N41,【参考】数式用!$AD$2:$AH$27,MATCH(O41,【参考】数式用!$K$4:$N$4,0)+1,0)),"")</f>
        <v/>
      </c>
      <c r="S41" s="125"/>
      <c r="T41" s="1087"/>
      <c r="U41" s="1088"/>
      <c r="V41" s="490"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7" t="str">
        <f>IF(基本情報入力シート!C81="","",基本情報入力シート!C81)</f>
        <v/>
      </c>
      <c r="C42" s="968"/>
      <c r="D42" s="968"/>
      <c r="E42" s="968"/>
      <c r="F42" s="968"/>
      <c r="G42" s="968"/>
      <c r="H42" s="968"/>
      <c r="I42" s="969"/>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5"/>
      <c r="Q42" s="1086"/>
      <c r="R42" s="489" t="str">
        <f>IFERROR(IF('別紙様式3-2（４・５月）'!Z44="ベア加算","",P42*VLOOKUP(N42,【参考】数式用!$AD$2:$AH$27,MATCH(O42,【参考】数式用!$K$4:$N$4,0)+1,0)),"")</f>
        <v/>
      </c>
      <c r="S42" s="125"/>
      <c r="T42" s="1087"/>
      <c r="U42" s="1088"/>
      <c r="V42" s="490"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7" t="str">
        <f>IF(基本情報入力シート!C82="","",基本情報入力シート!C82)</f>
        <v/>
      </c>
      <c r="C43" s="968"/>
      <c r="D43" s="968"/>
      <c r="E43" s="968"/>
      <c r="F43" s="968"/>
      <c r="G43" s="968"/>
      <c r="H43" s="968"/>
      <c r="I43" s="969"/>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5"/>
      <c r="Q43" s="1086"/>
      <c r="R43" s="489" t="str">
        <f>IFERROR(IF('別紙様式3-2（４・５月）'!Z45="ベア加算","",P43*VLOOKUP(N43,【参考】数式用!$AD$2:$AH$27,MATCH(O43,【参考】数式用!$K$4:$N$4,0)+1,0)),"")</f>
        <v/>
      </c>
      <c r="S43" s="125"/>
      <c r="T43" s="1087"/>
      <c r="U43" s="1088"/>
      <c r="V43" s="490"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7" t="str">
        <f>IF(基本情報入力シート!C83="","",基本情報入力シート!C83)</f>
        <v/>
      </c>
      <c r="C44" s="968"/>
      <c r="D44" s="968"/>
      <c r="E44" s="968"/>
      <c r="F44" s="968"/>
      <c r="G44" s="968"/>
      <c r="H44" s="968"/>
      <c r="I44" s="969"/>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5"/>
      <c r="Q44" s="1086"/>
      <c r="R44" s="489" t="str">
        <f>IFERROR(IF('別紙様式3-2（４・５月）'!Z46="ベア加算","",P44*VLOOKUP(N44,【参考】数式用!$AD$2:$AH$27,MATCH(O44,【参考】数式用!$K$4:$N$4,0)+1,0)),"")</f>
        <v/>
      </c>
      <c r="S44" s="125"/>
      <c r="T44" s="1087"/>
      <c r="U44" s="1088"/>
      <c r="V44" s="490"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7" t="str">
        <f>IF(基本情報入力シート!C84="","",基本情報入力シート!C84)</f>
        <v/>
      </c>
      <c r="C45" s="968"/>
      <c r="D45" s="968"/>
      <c r="E45" s="968"/>
      <c r="F45" s="968"/>
      <c r="G45" s="968"/>
      <c r="H45" s="968"/>
      <c r="I45" s="969"/>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5"/>
      <c r="Q45" s="1086"/>
      <c r="R45" s="489" t="str">
        <f>IFERROR(IF('別紙様式3-2（４・５月）'!Z47="ベア加算","",P45*VLOOKUP(N45,【参考】数式用!$AD$2:$AH$27,MATCH(O45,【参考】数式用!$K$4:$N$4,0)+1,0)),"")</f>
        <v/>
      </c>
      <c r="S45" s="125"/>
      <c r="T45" s="1087"/>
      <c r="U45" s="1088"/>
      <c r="V45" s="490"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7" t="str">
        <f>IF(基本情報入力シート!C85="","",基本情報入力シート!C85)</f>
        <v/>
      </c>
      <c r="C46" s="968"/>
      <c r="D46" s="968"/>
      <c r="E46" s="968"/>
      <c r="F46" s="968"/>
      <c r="G46" s="968"/>
      <c r="H46" s="968"/>
      <c r="I46" s="969"/>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5"/>
      <c r="Q46" s="1086"/>
      <c r="R46" s="489" t="str">
        <f>IFERROR(IF('別紙様式3-2（４・５月）'!Z48="ベア加算","",P46*VLOOKUP(N46,【参考】数式用!$AD$2:$AH$27,MATCH(O46,【参考】数式用!$K$4:$N$4,0)+1,0)),"")</f>
        <v/>
      </c>
      <c r="S46" s="125"/>
      <c r="T46" s="1087"/>
      <c r="U46" s="1088"/>
      <c r="V46" s="490"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7" t="str">
        <f>IF(基本情報入力シート!C86="","",基本情報入力シート!C86)</f>
        <v/>
      </c>
      <c r="C47" s="968"/>
      <c r="D47" s="968"/>
      <c r="E47" s="968"/>
      <c r="F47" s="968"/>
      <c r="G47" s="968"/>
      <c r="H47" s="968"/>
      <c r="I47" s="969"/>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5"/>
      <c r="Q47" s="1086"/>
      <c r="R47" s="489" t="str">
        <f>IFERROR(IF('別紙様式3-2（４・５月）'!Z49="ベア加算","",P47*VLOOKUP(N47,【参考】数式用!$AD$2:$AH$27,MATCH(O47,【参考】数式用!$K$4:$N$4,0)+1,0)),"")</f>
        <v/>
      </c>
      <c r="S47" s="125"/>
      <c r="T47" s="1087"/>
      <c r="U47" s="1088"/>
      <c r="V47" s="490"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7" t="str">
        <f>IF(基本情報入力シート!C87="","",基本情報入力シート!C87)</f>
        <v/>
      </c>
      <c r="C48" s="968"/>
      <c r="D48" s="968"/>
      <c r="E48" s="968"/>
      <c r="F48" s="968"/>
      <c r="G48" s="968"/>
      <c r="H48" s="968"/>
      <c r="I48" s="969"/>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5"/>
      <c r="Q48" s="1086"/>
      <c r="R48" s="489" t="str">
        <f>IFERROR(IF('別紙様式3-2（４・５月）'!Z50="ベア加算","",P48*VLOOKUP(N48,【参考】数式用!$AD$2:$AH$27,MATCH(O48,【参考】数式用!$K$4:$N$4,0)+1,0)),"")</f>
        <v/>
      </c>
      <c r="S48" s="125"/>
      <c r="T48" s="1087"/>
      <c r="U48" s="1088"/>
      <c r="V48" s="490"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7" t="str">
        <f>IF(基本情報入力シート!C88="","",基本情報入力シート!C88)</f>
        <v/>
      </c>
      <c r="C49" s="968"/>
      <c r="D49" s="968"/>
      <c r="E49" s="968"/>
      <c r="F49" s="968"/>
      <c r="G49" s="968"/>
      <c r="H49" s="968"/>
      <c r="I49" s="969"/>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5"/>
      <c r="Q49" s="1086"/>
      <c r="R49" s="489" t="str">
        <f>IFERROR(IF('別紙様式3-2（４・５月）'!Z51="ベア加算","",P49*VLOOKUP(N49,【参考】数式用!$AD$2:$AH$27,MATCH(O49,【参考】数式用!$K$4:$N$4,0)+1,0)),"")</f>
        <v/>
      </c>
      <c r="S49" s="125"/>
      <c r="T49" s="1087"/>
      <c r="U49" s="1088"/>
      <c r="V49" s="490"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7" t="str">
        <f>IF(基本情報入力シート!C89="","",基本情報入力シート!C89)</f>
        <v/>
      </c>
      <c r="C50" s="968"/>
      <c r="D50" s="968"/>
      <c r="E50" s="968"/>
      <c r="F50" s="968"/>
      <c r="G50" s="968"/>
      <c r="H50" s="968"/>
      <c r="I50" s="969"/>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5"/>
      <c r="Q50" s="1086"/>
      <c r="R50" s="489" t="str">
        <f>IFERROR(IF('別紙様式3-2（４・５月）'!Z52="ベア加算","",P50*VLOOKUP(N50,【参考】数式用!$AD$2:$AH$27,MATCH(O50,【参考】数式用!$K$4:$N$4,0)+1,0)),"")</f>
        <v/>
      </c>
      <c r="S50" s="125"/>
      <c r="T50" s="1087"/>
      <c r="U50" s="1088"/>
      <c r="V50" s="490"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7" t="str">
        <f>IF(基本情報入力シート!C90="","",基本情報入力シート!C90)</f>
        <v/>
      </c>
      <c r="C51" s="968"/>
      <c r="D51" s="968"/>
      <c r="E51" s="968"/>
      <c r="F51" s="968"/>
      <c r="G51" s="968"/>
      <c r="H51" s="968"/>
      <c r="I51" s="969"/>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5"/>
      <c r="Q51" s="1086"/>
      <c r="R51" s="489" t="str">
        <f>IFERROR(IF('別紙様式3-2（４・５月）'!Z53="ベア加算","",P51*VLOOKUP(N51,【参考】数式用!$AD$2:$AH$27,MATCH(O51,【参考】数式用!$K$4:$N$4,0)+1,0)),"")</f>
        <v/>
      </c>
      <c r="S51" s="125"/>
      <c r="T51" s="1087"/>
      <c r="U51" s="1088"/>
      <c r="V51" s="490"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7" t="str">
        <f>IF(基本情報入力シート!C91="","",基本情報入力シート!C91)</f>
        <v/>
      </c>
      <c r="C52" s="968"/>
      <c r="D52" s="968"/>
      <c r="E52" s="968"/>
      <c r="F52" s="968"/>
      <c r="G52" s="968"/>
      <c r="H52" s="968"/>
      <c r="I52" s="969"/>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5"/>
      <c r="Q52" s="1086"/>
      <c r="R52" s="489" t="str">
        <f>IFERROR(IF('別紙様式3-2（４・５月）'!Z54="ベア加算","",P52*VLOOKUP(N52,【参考】数式用!$AD$2:$AH$27,MATCH(O52,【参考】数式用!$K$4:$N$4,0)+1,0)),"")</f>
        <v/>
      </c>
      <c r="S52" s="125"/>
      <c r="T52" s="1087"/>
      <c r="U52" s="1088"/>
      <c r="V52" s="490"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7" t="str">
        <f>IF(基本情報入力シート!C92="","",基本情報入力シート!C92)</f>
        <v/>
      </c>
      <c r="C53" s="968"/>
      <c r="D53" s="968"/>
      <c r="E53" s="968"/>
      <c r="F53" s="968"/>
      <c r="G53" s="968"/>
      <c r="H53" s="968"/>
      <c r="I53" s="969"/>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5"/>
      <c r="Q53" s="1086"/>
      <c r="R53" s="489" t="str">
        <f>IFERROR(IF('別紙様式3-2（４・５月）'!Z55="ベア加算","",P53*VLOOKUP(N53,【参考】数式用!$AD$2:$AH$27,MATCH(O53,【参考】数式用!$K$4:$N$4,0)+1,0)),"")</f>
        <v/>
      </c>
      <c r="S53" s="125"/>
      <c r="T53" s="1087"/>
      <c r="U53" s="1088"/>
      <c r="V53" s="490"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7" t="str">
        <f>IF(基本情報入力シート!C93="","",基本情報入力シート!C93)</f>
        <v/>
      </c>
      <c r="C54" s="968"/>
      <c r="D54" s="968"/>
      <c r="E54" s="968"/>
      <c r="F54" s="968"/>
      <c r="G54" s="968"/>
      <c r="H54" s="968"/>
      <c r="I54" s="969"/>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5"/>
      <c r="Q54" s="1086"/>
      <c r="R54" s="489" t="str">
        <f>IFERROR(IF('別紙様式3-2（４・５月）'!Z56="ベア加算","",P54*VLOOKUP(N54,【参考】数式用!$AD$2:$AH$27,MATCH(O54,【参考】数式用!$K$4:$N$4,0)+1,0)),"")</f>
        <v/>
      </c>
      <c r="S54" s="125"/>
      <c r="T54" s="1087"/>
      <c r="U54" s="1088"/>
      <c r="V54" s="490"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7" t="str">
        <f>IF(基本情報入力シート!C94="","",基本情報入力シート!C94)</f>
        <v/>
      </c>
      <c r="C55" s="968"/>
      <c r="D55" s="968"/>
      <c r="E55" s="968"/>
      <c r="F55" s="968"/>
      <c r="G55" s="968"/>
      <c r="H55" s="968"/>
      <c r="I55" s="969"/>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5"/>
      <c r="Q55" s="1086"/>
      <c r="R55" s="489" t="str">
        <f>IFERROR(IF('別紙様式3-2（４・５月）'!Z57="ベア加算","",P55*VLOOKUP(N55,【参考】数式用!$AD$2:$AH$27,MATCH(O55,【参考】数式用!$K$4:$N$4,0)+1,0)),"")</f>
        <v/>
      </c>
      <c r="S55" s="125"/>
      <c r="T55" s="1087"/>
      <c r="U55" s="1088"/>
      <c r="V55" s="490"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7" t="str">
        <f>IF(基本情報入力シート!C95="","",基本情報入力シート!C95)</f>
        <v/>
      </c>
      <c r="C56" s="968"/>
      <c r="D56" s="968"/>
      <c r="E56" s="968"/>
      <c r="F56" s="968"/>
      <c r="G56" s="968"/>
      <c r="H56" s="968"/>
      <c r="I56" s="969"/>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5"/>
      <c r="Q56" s="1086"/>
      <c r="R56" s="489" t="str">
        <f>IFERROR(IF('別紙様式3-2（４・５月）'!Z58="ベア加算","",P56*VLOOKUP(N56,【参考】数式用!$AD$2:$AH$27,MATCH(O56,【参考】数式用!$K$4:$N$4,0)+1,0)),"")</f>
        <v/>
      </c>
      <c r="S56" s="125"/>
      <c r="T56" s="1087"/>
      <c r="U56" s="1088"/>
      <c r="V56" s="490"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7" t="str">
        <f>IF(基本情報入力シート!C96="","",基本情報入力シート!C96)</f>
        <v/>
      </c>
      <c r="C57" s="968"/>
      <c r="D57" s="968"/>
      <c r="E57" s="968"/>
      <c r="F57" s="968"/>
      <c r="G57" s="968"/>
      <c r="H57" s="968"/>
      <c r="I57" s="969"/>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5"/>
      <c r="Q57" s="1086"/>
      <c r="R57" s="489" t="str">
        <f>IFERROR(IF('別紙様式3-2（４・５月）'!Z59="ベア加算","",P57*VLOOKUP(N57,【参考】数式用!$AD$2:$AH$27,MATCH(O57,【参考】数式用!$K$4:$N$4,0)+1,0)),"")</f>
        <v/>
      </c>
      <c r="S57" s="125"/>
      <c r="T57" s="1087"/>
      <c r="U57" s="1088"/>
      <c r="V57" s="490"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7" t="str">
        <f>IF(基本情報入力シート!C97="","",基本情報入力シート!C97)</f>
        <v/>
      </c>
      <c r="C58" s="968"/>
      <c r="D58" s="968"/>
      <c r="E58" s="968"/>
      <c r="F58" s="968"/>
      <c r="G58" s="968"/>
      <c r="H58" s="968"/>
      <c r="I58" s="969"/>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5"/>
      <c r="Q58" s="1086"/>
      <c r="R58" s="489" t="str">
        <f>IFERROR(IF('別紙様式3-2（４・５月）'!Z60="ベア加算","",P58*VLOOKUP(N58,【参考】数式用!$AD$2:$AH$27,MATCH(O58,【参考】数式用!$K$4:$N$4,0)+1,0)),"")</f>
        <v/>
      </c>
      <c r="S58" s="125"/>
      <c r="T58" s="1087"/>
      <c r="U58" s="1088"/>
      <c r="V58" s="490"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7" t="str">
        <f>IF(基本情報入力シート!C98="","",基本情報入力シート!C98)</f>
        <v/>
      </c>
      <c r="C59" s="968"/>
      <c r="D59" s="968"/>
      <c r="E59" s="968"/>
      <c r="F59" s="968"/>
      <c r="G59" s="968"/>
      <c r="H59" s="968"/>
      <c r="I59" s="969"/>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5"/>
      <c r="Q59" s="1086"/>
      <c r="R59" s="489" t="str">
        <f>IFERROR(IF('別紙様式3-2（４・５月）'!Z61="ベア加算","",P59*VLOOKUP(N59,【参考】数式用!$AD$2:$AH$27,MATCH(O59,【参考】数式用!$K$4:$N$4,0)+1,0)),"")</f>
        <v/>
      </c>
      <c r="S59" s="125"/>
      <c r="T59" s="1087"/>
      <c r="U59" s="1088"/>
      <c r="V59" s="490"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7" t="str">
        <f>IF(基本情報入力シート!C99="","",基本情報入力シート!C99)</f>
        <v/>
      </c>
      <c r="C60" s="968"/>
      <c r="D60" s="968"/>
      <c r="E60" s="968"/>
      <c r="F60" s="968"/>
      <c r="G60" s="968"/>
      <c r="H60" s="968"/>
      <c r="I60" s="969"/>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5"/>
      <c r="Q60" s="1086"/>
      <c r="R60" s="489" t="str">
        <f>IFERROR(IF('別紙様式3-2（４・５月）'!Z62="ベア加算","",P60*VLOOKUP(N60,【参考】数式用!$AD$2:$AH$27,MATCH(O60,【参考】数式用!$K$4:$N$4,0)+1,0)),"")</f>
        <v/>
      </c>
      <c r="S60" s="125"/>
      <c r="T60" s="1087"/>
      <c r="U60" s="1088"/>
      <c r="V60" s="490"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7" t="str">
        <f>IF(基本情報入力シート!C100="","",基本情報入力シート!C100)</f>
        <v/>
      </c>
      <c r="C61" s="968"/>
      <c r="D61" s="968"/>
      <c r="E61" s="968"/>
      <c r="F61" s="968"/>
      <c r="G61" s="968"/>
      <c r="H61" s="968"/>
      <c r="I61" s="969"/>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5"/>
      <c r="Q61" s="1086"/>
      <c r="R61" s="489" t="str">
        <f>IFERROR(IF('別紙様式3-2（４・５月）'!Z63="ベア加算","",P61*VLOOKUP(N61,【参考】数式用!$AD$2:$AH$27,MATCH(O61,【参考】数式用!$K$4:$N$4,0)+1,0)),"")</f>
        <v/>
      </c>
      <c r="S61" s="125"/>
      <c r="T61" s="1087"/>
      <c r="U61" s="1088"/>
      <c r="V61" s="490"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7" t="str">
        <f>IF(基本情報入力シート!C101="","",基本情報入力シート!C101)</f>
        <v/>
      </c>
      <c r="C62" s="968"/>
      <c r="D62" s="968"/>
      <c r="E62" s="968"/>
      <c r="F62" s="968"/>
      <c r="G62" s="968"/>
      <c r="H62" s="968"/>
      <c r="I62" s="969"/>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5"/>
      <c r="Q62" s="1086"/>
      <c r="R62" s="489" t="str">
        <f>IFERROR(IF('別紙様式3-2（４・５月）'!Z64="ベア加算","",P62*VLOOKUP(N62,【参考】数式用!$AD$2:$AH$27,MATCH(O62,【参考】数式用!$K$4:$N$4,0)+1,0)),"")</f>
        <v/>
      </c>
      <c r="S62" s="125"/>
      <c r="T62" s="1087"/>
      <c r="U62" s="1088"/>
      <c r="V62" s="490"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7" t="str">
        <f>IF(基本情報入力シート!C102="","",基本情報入力シート!C102)</f>
        <v/>
      </c>
      <c r="C63" s="968"/>
      <c r="D63" s="968"/>
      <c r="E63" s="968"/>
      <c r="F63" s="968"/>
      <c r="G63" s="968"/>
      <c r="H63" s="968"/>
      <c r="I63" s="969"/>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5"/>
      <c r="Q63" s="1086"/>
      <c r="R63" s="489" t="str">
        <f>IFERROR(IF('別紙様式3-2（４・５月）'!Z65="ベア加算","",P63*VLOOKUP(N63,【参考】数式用!$AD$2:$AH$27,MATCH(O63,【参考】数式用!$K$4:$N$4,0)+1,0)),"")</f>
        <v/>
      </c>
      <c r="S63" s="125"/>
      <c r="T63" s="1087"/>
      <c r="U63" s="1088"/>
      <c r="V63" s="490"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7" t="str">
        <f>IF(基本情報入力シート!C103="","",基本情報入力シート!C103)</f>
        <v/>
      </c>
      <c r="C64" s="968"/>
      <c r="D64" s="968"/>
      <c r="E64" s="968"/>
      <c r="F64" s="968"/>
      <c r="G64" s="968"/>
      <c r="H64" s="968"/>
      <c r="I64" s="969"/>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5"/>
      <c r="Q64" s="1086"/>
      <c r="R64" s="489" t="str">
        <f>IFERROR(IF('別紙様式3-2（４・５月）'!Z66="ベア加算","",P64*VLOOKUP(N64,【参考】数式用!$AD$2:$AH$27,MATCH(O64,【参考】数式用!$K$4:$N$4,0)+1,0)),"")</f>
        <v/>
      </c>
      <c r="S64" s="125"/>
      <c r="T64" s="1087"/>
      <c r="U64" s="1088"/>
      <c r="V64" s="490"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7" t="str">
        <f>IF(基本情報入力シート!C104="","",基本情報入力シート!C104)</f>
        <v/>
      </c>
      <c r="C65" s="968"/>
      <c r="D65" s="968"/>
      <c r="E65" s="968"/>
      <c r="F65" s="968"/>
      <c r="G65" s="968"/>
      <c r="H65" s="968"/>
      <c r="I65" s="969"/>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5"/>
      <c r="Q65" s="1086"/>
      <c r="R65" s="489" t="str">
        <f>IFERROR(IF('別紙様式3-2（４・５月）'!Z67="ベア加算","",P65*VLOOKUP(N65,【参考】数式用!$AD$2:$AH$27,MATCH(O65,【参考】数式用!$K$4:$N$4,0)+1,0)),"")</f>
        <v/>
      </c>
      <c r="S65" s="125"/>
      <c r="T65" s="1087"/>
      <c r="U65" s="1088"/>
      <c r="V65" s="490"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7" t="str">
        <f>IF(基本情報入力シート!C105="","",基本情報入力シート!C105)</f>
        <v/>
      </c>
      <c r="C66" s="968"/>
      <c r="D66" s="968"/>
      <c r="E66" s="968"/>
      <c r="F66" s="968"/>
      <c r="G66" s="968"/>
      <c r="H66" s="968"/>
      <c r="I66" s="969"/>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5"/>
      <c r="Q66" s="1086"/>
      <c r="R66" s="489" t="str">
        <f>IFERROR(IF('別紙様式3-2（４・５月）'!Z68="ベア加算","",P66*VLOOKUP(N66,【参考】数式用!$AD$2:$AH$27,MATCH(O66,【参考】数式用!$K$4:$N$4,0)+1,0)),"")</f>
        <v/>
      </c>
      <c r="S66" s="125"/>
      <c r="T66" s="1087"/>
      <c r="U66" s="1088"/>
      <c r="V66" s="490"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7" t="str">
        <f>IF(基本情報入力シート!C106="","",基本情報入力シート!C106)</f>
        <v/>
      </c>
      <c r="C67" s="968"/>
      <c r="D67" s="968"/>
      <c r="E67" s="968"/>
      <c r="F67" s="968"/>
      <c r="G67" s="968"/>
      <c r="H67" s="968"/>
      <c r="I67" s="969"/>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5"/>
      <c r="Q67" s="1086"/>
      <c r="R67" s="489" t="str">
        <f>IFERROR(IF('別紙様式3-2（４・５月）'!Z69="ベア加算","",P67*VLOOKUP(N67,【参考】数式用!$AD$2:$AH$27,MATCH(O67,【参考】数式用!$K$4:$N$4,0)+1,0)),"")</f>
        <v/>
      </c>
      <c r="S67" s="125"/>
      <c r="T67" s="1087"/>
      <c r="U67" s="1088"/>
      <c r="V67" s="490"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7" t="str">
        <f>IF(基本情報入力シート!C107="","",基本情報入力シート!C107)</f>
        <v/>
      </c>
      <c r="C68" s="968"/>
      <c r="D68" s="968"/>
      <c r="E68" s="968"/>
      <c r="F68" s="968"/>
      <c r="G68" s="968"/>
      <c r="H68" s="968"/>
      <c r="I68" s="969"/>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5"/>
      <c r="Q68" s="1086"/>
      <c r="R68" s="489" t="str">
        <f>IFERROR(IF('別紙様式3-2（４・５月）'!Z70="ベア加算","",P68*VLOOKUP(N68,【参考】数式用!$AD$2:$AH$27,MATCH(O68,【参考】数式用!$K$4:$N$4,0)+1,0)),"")</f>
        <v/>
      </c>
      <c r="S68" s="125"/>
      <c r="T68" s="1087"/>
      <c r="U68" s="1088"/>
      <c r="V68" s="490"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7" t="str">
        <f>IF(基本情報入力シート!C108="","",基本情報入力シート!C108)</f>
        <v/>
      </c>
      <c r="C69" s="968"/>
      <c r="D69" s="968"/>
      <c r="E69" s="968"/>
      <c r="F69" s="968"/>
      <c r="G69" s="968"/>
      <c r="H69" s="968"/>
      <c r="I69" s="969"/>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5"/>
      <c r="Q69" s="1086"/>
      <c r="R69" s="489" t="str">
        <f>IFERROR(IF('別紙様式3-2（４・５月）'!Z71="ベア加算","",P69*VLOOKUP(N69,【参考】数式用!$AD$2:$AH$27,MATCH(O69,【参考】数式用!$K$4:$N$4,0)+1,0)),"")</f>
        <v/>
      </c>
      <c r="S69" s="125"/>
      <c r="T69" s="1087"/>
      <c r="U69" s="1088"/>
      <c r="V69" s="490"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7" t="str">
        <f>IF(基本情報入力シート!C109="","",基本情報入力シート!C109)</f>
        <v/>
      </c>
      <c r="C70" s="968"/>
      <c r="D70" s="968"/>
      <c r="E70" s="968"/>
      <c r="F70" s="968"/>
      <c r="G70" s="968"/>
      <c r="H70" s="968"/>
      <c r="I70" s="969"/>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5"/>
      <c r="Q70" s="1086"/>
      <c r="R70" s="489" t="str">
        <f>IFERROR(IF('別紙様式3-2（４・５月）'!Z72="ベア加算","",P70*VLOOKUP(N70,【参考】数式用!$AD$2:$AH$27,MATCH(O70,【参考】数式用!$K$4:$N$4,0)+1,0)),"")</f>
        <v/>
      </c>
      <c r="S70" s="125"/>
      <c r="T70" s="1087"/>
      <c r="U70" s="1088"/>
      <c r="V70" s="490"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7" t="str">
        <f>IF(基本情報入力シート!C110="","",基本情報入力シート!C110)</f>
        <v/>
      </c>
      <c r="C71" s="968"/>
      <c r="D71" s="968"/>
      <c r="E71" s="968"/>
      <c r="F71" s="968"/>
      <c r="G71" s="968"/>
      <c r="H71" s="968"/>
      <c r="I71" s="969"/>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5"/>
      <c r="Q71" s="1086"/>
      <c r="R71" s="489" t="str">
        <f>IFERROR(IF('別紙様式3-2（４・５月）'!Z73="ベア加算","",P71*VLOOKUP(N71,【参考】数式用!$AD$2:$AH$27,MATCH(O71,【参考】数式用!$K$4:$N$4,0)+1,0)),"")</f>
        <v/>
      </c>
      <c r="S71" s="125"/>
      <c r="T71" s="1087"/>
      <c r="U71" s="1088"/>
      <c r="V71" s="490"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7" t="str">
        <f>IF(基本情報入力シート!C111="","",基本情報入力シート!C111)</f>
        <v/>
      </c>
      <c r="C72" s="968"/>
      <c r="D72" s="968"/>
      <c r="E72" s="968"/>
      <c r="F72" s="968"/>
      <c r="G72" s="968"/>
      <c r="H72" s="968"/>
      <c r="I72" s="969"/>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5"/>
      <c r="Q72" s="1086"/>
      <c r="R72" s="489" t="str">
        <f>IFERROR(IF('別紙様式3-2（４・５月）'!Z74="ベア加算","",P72*VLOOKUP(N72,【参考】数式用!$AD$2:$AH$27,MATCH(O72,【参考】数式用!$K$4:$N$4,0)+1,0)),"")</f>
        <v/>
      </c>
      <c r="S72" s="125"/>
      <c r="T72" s="1087"/>
      <c r="U72" s="1088"/>
      <c r="V72" s="490"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7" t="str">
        <f>IF(基本情報入力シート!C112="","",基本情報入力シート!C112)</f>
        <v/>
      </c>
      <c r="C73" s="968"/>
      <c r="D73" s="968"/>
      <c r="E73" s="968"/>
      <c r="F73" s="968"/>
      <c r="G73" s="968"/>
      <c r="H73" s="968"/>
      <c r="I73" s="969"/>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5"/>
      <c r="Q73" s="1086"/>
      <c r="R73" s="489" t="str">
        <f>IFERROR(IF('別紙様式3-2（４・５月）'!Z75="ベア加算","",P73*VLOOKUP(N73,【参考】数式用!$AD$2:$AH$27,MATCH(O73,【参考】数式用!$K$4:$N$4,0)+1,0)),"")</f>
        <v/>
      </c>
      <c r="S73" s="125"/>
      <c r="T73" s="1087"/>
      <c r="U73" s="1088"/>
      <c r="V73" s="490"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7" t="str">
        <f>IF(基本情報入力シート!C113="","",基本情報入力シート!C113)</f>
        <v/>
      </c>
      <c r="C74" s="968"/>
      <c r="D74" s="968"/>
      <c r="E74" s="968"/>
      <c r="F74" s="968"/>
      <c r="G74" s="968"/>
      <c r="H74" s="968"/>
      <c r="I74" s="969"/>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5"/>
      <c r="Q74" s="1086"/>
      <c r="R74" s="489" t="str">
        <f>IFERROR(IF('別紙様式3-2（４・５月）'!Z76="ベア加算","",P74*VLOOKUP(N74,【参考】数式用!$AD$2:$AH$27,MATCH(O74,【参考】数式用!$K$4:$N$4,0)+1,0)),"")</f>
        <v/>
      </c>
      <c r="S74" s="125"/>
      <c r="T74" s="1087"/>
      <c r="U74" s="1088"/>
      <c r="V74" s="490"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7" t="str">
        <f>IF(基本情報入力シート!C114="","",基本情報入力シート!C114)</f>
        <v/>
      </c>
      <c r="C75" s="968"/>
      <c r="D75" s="968"/>
      <c r="E75" s="968"/>
      <c r="F75" s="968"/>
      <c r="G75" s="968"/>
      <c r="H75" s="968"/>
      <c r="I75" s="969"/>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5"/>
      <c r="Q75" s="1086"/>
      <c r="R75" s="489" t="str">
        <f>IFERROR(IF('別紙様式3-2（４・５月）'!Z77="ベア加算","",P75*VLOOKUP(N75,【参考】数式用!$AD$2:$AH$27,MATCH(O75,【参考】数式用!$K$4:$N$4,0)+1,0)),"")</f>
        <v/>
      </c>
      <c r="S75" s="125"/>
      <c r="T75" s="1087"/>
      <c r="U75" s="1088"/>
      <c r="V75" s="490"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7" t="str">
        <f>IF(基本情報入力シート!C115="","",基本情報入力シート!C115)</f>
        <v/>
      </c>
      <c r="C76" s="968"/>
      <c r="D76" s="968"/>
      <c r="E76" s="968"/>
      <c r="F76" s="968"/>
      <c r="G76" s="968"/>
      <c r="H76" s="968"/>
      <c r="I76" s="969"/>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5"/>
      <c r="Q76" s="1086"/>
      <c r="R76" s="489" t="str">
        <f>IFERROR(IF('別紙様式3-2（４・５月）'!Z78="ベア加算","",P76*VLOOKUP(N76,【参考】数式用!$AD$2:$AH$27,MATCH(O76,【参考】数式用!$K$4:$N$4,0)+1,0)),"")</f>
        <v/>
      </c>
      <c r="S76" s="125"/>
      <c r="T76" s="1087"/>
      <c r="U76" s="1088"/>
      <c r="V76" s="490"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7" t="str">
        <f>IF(基本情報入力シート!C116="","",基本情報入力シート!C116)</f>
        <v/>
      </c>
      <c r="C77" s="968"/>
      <c r="D77" s="968"/>
      <c r="E77" s="968"/>
      <c r="F77" s="968"/>
      <c r="G77" s="968"/>
      <c r="H77" s="968"/>
      <c r="I77" s="969"/>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5"/>
      <c r="Q77" s="1086"/>
      <c r="R77" s="489" t="str">
        <f>IFERROR(IF('別紙様式3-2（４・５月）'!Z79="ベア加算","",P77*VLOOKUP(N77,【参考】数式用!$AD$2:$AH$27,MATCH(O77,【参考】数式用!$K$4:$N$4,0)+1,0)),"")</f>
        <v/>
      </c>
      <c r="S77" s="125"/>
      <c r="T77" s="1087"/>
      <c r="U77" s="1088"/>
      <c r="V77" s="490"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7" t="str">
        <f>IF(基本情報入力シート!C117="","",基本情報入力シート!C117)</f>
        <v/>
      </c>
      <c r="C78" s="968"/>
      <c r="D78" s="968"/>
      <c r="E78" s="968"/>
      <c r="F78" s="968"/>
      <c r="G78" s="968"/>
      <c r="H78" s="968"/>
      <c r="I78" s="969"/>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5"/>
      <c r="Q78" s="1086"/>
      <c r="R78" s="489" t="str">
        <f>IFERROR(IF('別紙様式3-2（４・５月）'!Z80="ベア加算","",P78*VLOOKUP(N78,【参考】数式用!$AD$2:$AH$27,MATCH(O78,【参考】数式用!$K$4:$N$4,0)+1,0)),"")</f>
        <v/>
      </c>
      <c r="S78" s="125"/>
      <c r="T78" s="1087"/>
      <c r="U78" s="1088"/>
      <c r="V78" s="490"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7" t="str">
        <f>IF(基本情報入力シート!C118="","",基本情報入力シート!C118)</f>
        <v/>
      </c>
      <c r="C79" s="968"/>
      <c r="D79" s="968"/>
      <c r="E79" s="968"/>
      <c r="F79" s="968"/>
      <c r="G79" s="968"/>
      <c r="H79" s="968"/>
      <c r="I79" s="969"/>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5"/>
      <c r="Q79" s="1086"/>
      <c r="R79" s="489" t="str">
        <f>IFERROR(IF('別紙様式3-2（４・５月）'!Z81="ベア加算","",P79*VLOOKUP(N79,【参考】数式用!$AD$2:$AH$27,MATCH(O79,【参考】数式用!$K$4:$N$4,0)+1,0)),"")</f>
        <v/>
      </c>
      <c r="S79" s="125"/>
      <c r="T79" s="1087"/>
      <c r="U79" s="1088"/>
      <c r="V79" s="490"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7" t="str">
        <f>IF(基本情報入力シート!C119="","",基本情報入力シート!C119)</f>
        <v/>
      </c>
      <c r="C80" s="968"/>
      <c r="D80" s="968"/>
      <c r="E80" s="968"/>
      <c r="F80" s="968"/>
      <c r="G80" s="968"/>
      <c r="H80" s="968"/>
      <c r="I80" s="969"/>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5"/>
      <c r="Q80" s="1086"/>
      <c r="R80" s="489" t="str">
        <f>IFERROR(IF('別紙様式3-2（４・５月）'!Z82="ベア加算","",P80*VLOOKUP(N80,【参考】数式用!$AD$2:$AH$27,MATCH(O80,【参考】数式用!$K$4:$N$4,0)+1,0)),"")</f>
        <v/>
      </c>
      <c r="S80" s="125"/>
      <c r="T80" s="1087"/>
      <c r="U80" s="1088"/>
      <c r="V80" s="490"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7" t="str">
        <f>IF(基本情報入力シート!C120="","",基本情報入力シート!C120)</f>
        <v/>
      </c>
      <c r="C81" s="968"/>
      <c r="D81" s="968"/>
      <c r="E81" s="968"/>
      <c r="F81" s="968"/>
      <c r="G81" s="968"/>
      <c r="H81" s="968"/>
      <c r="I81" s="969"/>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5"/>
      <c r="Q81" s="1086"/>
      <c r="R81" s="489" t="str">
        <f>IFERROR(IF('別紙様式3-2（４・５月）'!Z83="ベア加算","",P81*VLOOKUP(N81,【参考】数式用!$AD$2:$AH$27,MATCH(O81,【参考】数式用!$K$4:$N$4,0)+1,0)),"")</f>
        <v/>
      </c>
      <c r="S81" s="125"/>
      <c r="T81" s="1087"/>
      <c r="U81" s="1088"/>
      <c r="V81" s="490"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7" t="str">
        <f>IF(基本情報入力シート!C121="","",基本情報入力シート!C121)</f>
        <v/>
      </c>
      <c r="C82" s="968"/>
      <c r="D82" s="968"/>
      <c r="E82" s="968"/>
      <c r="F82" s="968"/>
      <c r="G82" s="968"/>
      <c r="H82" s="968"/>
      <c r="I82" s="969"/>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5"/>
      <c r="Q82" s="1086"/>
      <c r="R82" s="489" t="str">
        <f>IFERROR(IF('別紙様式3-2（４・５月）'!Z84="ベア加算","",P82*VLOOKUP(N82,【参考】数式用!$AD$2:$AH$27,MATCH(O82,【参考】数式用!$K$4:$N$4,0)+1,0)),"")</f>
        <v/>
      </c>
      <c r="S82" s="125"/>
      <c r="T82" s="1087"/>
      <c r="U82" s="1088"/>
      <c r="V82" s="490"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7" t="str">
        <f>IF(基本情報入力シート!C122="","",基本情報入力シート!C122)</f>
        <v/>
      </c>
      <c r="C83" s="968"/>
      <c r="D83" s="968"/>
      <c r="E83" s="968"/>
      <c r="F83" s="968"/>
      <c r="G83" s="968"/>
      <c r="H83" s="968"/>
      <c r="I83" s="969"/>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5"/>
      <c r="Q83" s="1086"/>
      <c r="R83" s="489" t="str">
        <f>IFERROR(IF('別紙様式3-2（４・５月）'!Z85="ベア加算","",P83*VLOOKUP(N83,【参考】数式用!$AD$2:$AH$27,MATCH(O83,【参考】数式用!$K$4:$N$4,0)+1,0)),"")</f>
        <v/>
      </c>
      <c r="S83" s="125"/>
      <c r="T83" s="1087"/>
      <c r="U83" s="1088"/>
      <c r="V83" s="490"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7" t="str">
        <f>IF(基本情報入力シート!C123="","",基本情報入力シート!C123)</f>
        <v/>
      </c>
      <c r="C84" s="968"/>
      <c r="D84" s="968"/>
      <c r="E84" s="968"/>
      <c r="F84" s="968"/>
      <c r="G84" s="968"/>
      <c r="H84" s="968"/>
      <c r="I84" s="969"/>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5"/>
      <c r="Q84" s="1086"/>
      <c r="R84" s="489" t="str">
        <f>IFERROR(IF('別紙様式3-2（４・５月）'!Z86="ベア加算","",P84*VLOOKUP(N84,【参考】数式用!$AD$2:$AH$27,MATCH(O84,【参考】数式用!$K$4:$N$4,0)+1,0)),"")</f>
        <v/>
      </c>
      <c r="S84" s="125"/>
      <c r="T84" s="1087"/>
      <c r="U84" s="1088"/>
      <c r="V84" s="490"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7" t="str">
        <f>IF(基本情報入力シート!C124="","",基本情報入力シート!C124)</f>
        <v/>
      </c>
      <c r="C85" s="968"/>
      <c r="D85" s="968"/>
      <c r="E85" s="968"/>
      <c r="F85" s="968"/>
      <c r="G85" s="968"/>
      <c r="H85" s="968"/>
      <c r="I85" s="969"/>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5"/>
      <c r="Q85" s="1086"/>
      <c r="R85" s="489" t="str">
        <f>IFERROR(IF('別紙様式3-2（４・５月）'!Z87="ベア加算","",P85*VLOOKUP(N85,【参考】数式用!$AD$2:$AH$27,MATCH(O85,【参考】数式用!$K$4:$N$4,0)+1,0)),"")</f>
        <v/>
      </c>
      <c r="S85" s="125"/>
      <c r="T85" s="1087"/>
      <c r="U85" s="1088"/>
      <c r="V85" s="490"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7" t="str">
        <f>IF(基本情報入力シート!C125="","",基本情報入力シート!C125)</f>
        <v/>
      </c>
      <c r="C86" s="968"/>
      <c r="D86" s="968"/>
      <c r="E86" s="968"/>
      <c r="F86" s="968"/>
      <c r="G86" s="968"/>
      <c r="H86" s="968"/>
      <c r="I86" s="969"/>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5"/>
      <c r="Q86" s="1086"/>
      <c r="R86" s="489" t="str">
        <f>IFERROR(IF('別紙様式3-2（４・５月）'!Z88="ベア加算","",P86*VLOOKUP(N86,【参考】数式用!$AD$2:$AH$27,MATCH(O86,【参考】数式用!$K$4:$N$4,0)+1,0)),"")</f>
        <v/>
      </c>
      <c r="S86" s="125"/>
      <c r="T86" s="1087"/>
      <c r="U86" s="1088"/>
      <c r="V86" s="490"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7" t="str">
        <f>IF(基本情報入力シート!C126="","",基本情報入力シート!C126)</f>
        <v/>
      </c>
      <c r="C87" s="968"/>
      <c r="D87" s="968"/>
      <c r="E87" s="968"/>
      <c r="F87" s="968"/>
      <c r="G87" s="968"/>
      <c r="H87" s="968"/>
      <c r="I87" s="969"/>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5"/>
      <c r="Q87" s="1086"/>
      <c r="R87" s="489" t="str">
        <f>IFERROR(IF('別紙様式3-2（４・５月）'!Z89="ベア加算","",P87*VLOOKUP(N87,【参考】数式用!$AD$2:$AH$27,MATCH(O87,【参考】数式用!$K$4:$N$4,0)+1,0)),"")</f>
        <v/>
      </c>
      <c r="S87" s="125"/>
      <c r="T87" s="1087"/>
      <c r="U87" s="1088"/>
      <c r="V87" s="490"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7" t="str">
        <f>IF(基本情報入力シート!C127="","",基本情報入力シート!C127)</f>
        <v/>
      </c>
      <c r="C88" s="968"/>
      <c r="D88" s="968"/>
      <c r="E88" s="968"/>
      <c r="F88" s="968"/>
      <c r="G88" s="968"/>
      <c r="H88" s="968"/>
      <c r="I88" s="969"/>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5"/>
      <c r="Q88" s="1086"/>
      <c r="R88" s="489" t="str">
        <f>IFERROR(IF('別紙様式3-2（４・５月）'!Z90="ベア加算","",P88*VLOOKUP(N88,【参考】数式用!$AD$2:$AH$27,MATCH(O88,【参考】数式用!$K$4:$N$4,0)+1,0)),"")</f>
        <v/>
      </c>
      <c r="S88" s="125"/>
      <c r="T88" s="1087"/>
      <c r="U88" s="1088"/>
      <c r="V88" s="490"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7" t="str">
        <f>IF(基本情報入力シート!C128="","",基本情報入力シート!C128)</f>
        <v/>
      </c>
      <c r="C89" s="968"/>
      <c r="D89" s="968"/>
      <c r="E89" s="968"/>
      <c r="F89" s="968"/>
      <c r="G89" s="968"/>
      <c r="H89" s="968"/>
      <c r="I89" s="969"/>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5"/>
      <c r="Q89" s="1086"/>
      <c r="R89" s="489" t="str">
        <f>IFERROR(IF('別紙様式3-2（４・５月）'!Z91="ベア加算","",P89*VLOOKUP(N89,【参考】数式用!$AD$2:$AH$27,MATCH(O89,【参考】数式用!$K$4:$N$4,0)+1,0)),"")</f>
        <v/>
      </c>
      <c r="S89" s="125"/>
      <c r="T89" s="1087"/>
      <c r="U89" s="1088"/>
      <c r="V89" s="490"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7" t="str">
        <f>IF(基本情報入力シート!C129="","",基本情報入力シート!C129)</f>
        <v/>
      </c>
      <c r="C90" s="968"/>
      <c r="D90" s="968"/>
      <c r="E90" s="968"/>
      <c r="F90" s="968"/>
      <c r="G90" s="968"/>
      <c r="H90" s="968"/>
      <c r="I90" s="969"/>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5"/>
      <c r="Q90" s="1086"/>
      <c r="R90" s="489" t="str">
        <f>IFERROR(IF('別紙様式3-2（４・５月）'!Z92="ベア加算","",P90*VLOOKUP(N90,【参考】数式用!$AD$2:$AH$27,MATCH(O90,【参考】数式用!$K$4:$N$4,0)+1,0)),"")</f>
        <v/>
      </c>
      <c r="S90" s="125"/>
      <c r="T90" s="1087"/>
      <c r="U90" s="1088"/>
      <c r="V90" s="490"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7" t="str">
        <f>IF(基本情報入力シート!C130="","",基本情報入力シート!C130)</f>
        <v/>
      </c>
      <c r="C91" s="968"/>
      <c r="D91" s="968"/>
      <c r="E91" s="968"/>
      <c r="F91" s="968"/>
      <c r="G91" s="968"/>
      <c r="H91" s="968"/>
      <c r="I91" s="969"/>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5"/>
      <c r="Q91" s="1086"/>
      <c r="R91" s="489" t="str">
        <f>IFERROR(IF('別紙様式3-2（４・５月）'!Z93="ベア加算","",P91*VLOOKUP(N91,【参考】数式用!$AD$2:$AH$27,MATCH(O91,【参考】数式用!$K$4:$N$4,0)+1,0)),"")</f>
        <v/>
      </c>
      <c r="S91" s="125"/>
      <c r="T91" s="1087"/>
      <c r="U91" s="1088"/>
      <c r="V91" s="490"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7" t="str">
        <f>IF(基本情報入力シート!C131="","",基本情報入力シート!C131)</f>
        <v/>
      </c>
      <c r="C92" s="968"/>
      <c r="D92" s="968"/>
      <c r="E92" s="968"/>
      <c r="F92" s="968"/>
      <c r="G92" s="968"/>
      <c r="H92" s="968"/>
      <c r="I92" s="969"/>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5"/>
      <c r="Q92" s="1086"/>
      <c r="R92" s="489" t="str">
        <f>IFERROR(IF('別紙様式3-2（４・５月）'!Z94="ベア加算","",P92*VLOOKUP(N92,【参考】数式用!$AD$2:$AH$27,MATCH(O92,【参考】数式用!$K$4:$N$4,0)+1,0)),"")</f>
        <v/>
      </c>
      <c r="S92" s="125"/>
      <c r="T92" s="1087"/>
      <c r="U92" s="1088"/>
      <c r="V92" s="490"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7" t="str">
        <f>IF(基本情報入力シート!C132="","",基本情報入力シート!C132)</f>
        <v/>
      </c>
      <c r="C93" s="968"/>
      <c r="D93" s="968"/>
      <c r="E93" s="968"/>
      <c r="F93" s="968"/>
      <c r="G93" s="968"/>
      <c r="H93" s="968"/>
      <c r="I93" s="969"/>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5"/>
      <c r="Q93" s="1086"/>
      <c r="R93" s="489" t="str">
        <f>IFERROR(IF('別紙様式3-2（４・５月）'!Z95="ベア加算","",P93*VLOOKUP(N93,【参考】数式用!$AD$2:$AH$27,MATCH(O93,【参考】数式用!$K$4:$N$4,0)+1,0)),"")</f>
        <v/>
      </c>
      <c r="S93" s="125"/>
      <c r="T93" s="1087"/>
      <c r="U93" s="1088"/>
      <c r="V93" s="490"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7" t="str">
        <f>IF(基本情報入力シート!C133="","",基本情報入力シート!C133)</f>
        <v/>
      </c>
      <c r="C94" s="968"/>
      <c r="D94" s="968"/>
      <c r="E94" s="968"/>
      <c r="F94" s="968"/>
      <c r="G94" s="968"/>
      <c r="H94" s="968"/>
      <c r="I94" s="969"/>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5"/>
      <c r="Q94" s="1086"/>
      <c r="R94" s="489" t="str">
        <f>IFERROR(IF('別紙様式3-2（４・５月）'!Z96="ベア加算","",P94*VLOOKUP(N94,【参考】数式用!$AD$2:$AH$27,MATCH(O94,【参考】数式用!$K$4:$N$4,0)+1,0)),"")</f>
        <v/>
      </c>
      <c r="S94" s="125"/>
      <c r="T94" s="1087"/>
      <c r="U94" s="1088"/>
      <c r="V94" s="490"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7" t="str">
        <f>IF(基本情報入力シート!C134="","",基本情報入力シート!C134)</f>
        <v/>
      </c>
      <c r="C95" s="968"/>
      <c r="D95" s="968"/>
      <c r="E95" s="968"/>
      <c r="F95" s="968"/>
      <c r="G95" s="968"/>
      <c r="H95" s="968"/>
      <c r="I95" s="969"/>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5"/>
      <c r="Q95" s="1086"/>
      <c r="R95" s="489" t="str">
        <f>IFERROR(IF('別紙様式3-2（４・５月）'!Z97="ベア加算","",P95*VLOOKUP(N95,【参考】数式用!$AD$2:$AH$27,MATCH(O95,【参考】数式用!$K$4:$N$4,0)+1,0)),"")</f>
        <v/>
      </c>
      <c r="S95" s="125"/>
      <c r="T95" s="1087"/>
      <c r="U95" s="1088"/>
      <c r="V95" s="490"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7" t="str">
        <f>IF(基本情報入力シート!C135="","",基本情報入力シート!C135)</f>
        <v/>
      </c>
      <c r="C96" s="968"/>
      <c r="D96" s="968"/>
      <c r="E96" s="968"/>
      <c r="F96" s="968"/>
      <c r="G96" s="968"/>
      <c r="H96" s="968"/>
      <c r="I96" s="969"/>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5"/>
      <c r="Q96" s="1086"/>
      <c r="R96" s="489" t="str">
        <f>IFERROR(IF('別紙様式3-2（４・５月）'!Z98="ベア加算","",P96*VLOOKUP(N96,【参考】数式用!$AD$2:$AH$27,MATCH(O96,【参考】数式用!$K$4:$N$4,0)+1,0)),"")</f>
        <v/>
      </c>
      <c r="S96" s="125"/>
      <c r="T96" s="1087"/>
      <c r="U96" s="1088"/>
      <c r="V96" s="490"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7" t="str">
        <f>IF(基本情報入力シート!C136="","",基本情報入力シート!C136)</f>
        <v/>
      </c>
      <c r="C97" s="968"/>
      <c r="D97" s="968"/>
      <c r="E97" s="968"/>
      <c r="F97" s="968"/>
      <c r="G97" s="968"/>
      <c r="H97" s="968"/>
      <c r="I97" s="969"/>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5"/>
      <c r="Q97" s="1086"/>
      <c r="R97" s="489" t="str">
        <f>IFERROR(IF('別紙様式3-2（４・５月）'!Z99="ベア加算","",P97*VLOOKUP(N97,【参考】数式用!$AD$2:$AH$27,MATCH(O97,【参考】数式用!$K$4:$N$4,0)+1,0)),"")</f>
        <v/>
      </c>
      <c r="S97" s="125"/>
      <c r="T97" s="1087"/>
      <c r="U97" s="1088"/>
      <c r="V97" s="490"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7" t="str">
        <f>IF(基本情報入力シート!C137="","",基本情報入力シート!C137)</f>
        <v/>
      </c>
      <c r="C98" s="968"/>
      <c r="D98" s="968"/>
      <c r="E98" s="968"/>
      <c r="F98" s="968"/>
      <c r="G98" s="968"/>
      <c r="H98" s="968"/>
      <c r="I98" s="969"/>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5"/>
      <c r="Q98" s="1086"/>
      <c r="R98" s="489" t="str">
        <f>IFERROR(IF('別紙様式3-2（４・５月）'!Z100="ベア加算","",P98*VLOOKUP(N98,【参考】数式用!$AD$2:$AH$27,MATCH(O98,【参考】数式用!$K$4:$N$4,0)+1,0)),"")</f>
        <v/>
      </c>
      <c r="S98" s="125"/>
      <c r="T98" s="1087"/>
      <c r="U98" s="1088"/>
      <c r="V98" s="490"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7" t="str">
        <f>IF(基本情報入力シート!C138="","",基本情報入力シート!C138)</f>
        <v/>
      </c>
      <c r="C99" s="968"/>
      <c r="D99" s="968"/>
      <c r="E99" s="968"/>
      <c r="F99" s="968"/>
      <c r="G99" s="968"/>
      <c r="H99" s="968"/>
      <c r="I99" s="969"/>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5"/>
      <c r="Q99" s="1086"/>
      <c r="R99" s="489" t="str">
        <f>IFERROR(IF('別紙様式3-2（４・５月）'!Z101="ベア加算","",P99*VLOOKUP(N99,【参考】数式用!$AD$2:$AH$27,MATCH(O99,【参考】数式用!$K$4:$N$4,0)+1,0)),"")</f>
        <v/>
      </c>
      <c r="S99" s="125"/>
      <c r="T99" s="1087"/>
      <c r="U99" s="1088"/>
      <c r="V99" s="490"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7" t="str">
        <f>IF(基本情報入力シート!C139="","",基本情報入力シート!C139)</f>
        <v/>
      </c>
      <c r="C100" s="968"/>
      <c r="D100" s="968"/>
      <c r="E100" s="968"/>
      <c r="F100" s="968"/>
      <c r="G100" s="968"/>
      <c r="H100" s="968"/>
      <c r="I100" s="969"/>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5"/>
      <c r="Q100" s="1086"/>
      <c r="R100" s="489" t="str">
        <f>IFERROR(IF('別紙様式3-2（４・５月）'!Z102="ベア加算","",P100*VLOOKUP(N100,【参考】数式用!$AD$2:$AH$27,MATCH(O100,【参考】数式用!$K$4:$N$4,0)+1,0)),"")</f>
        <v/>
      </c>
      <c r="S100" s="125"/>
      <c r="T100" s="1087"/>
      <c r="U100" s="1088"/>
      <c r="V100" s="490"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7" t="str">
        <f>IF(基本情報入力シート!C140="","",基本情報入力シート!C140)</f>
        <v/>
      </c>
      <c r="C101" s="968"/>
      <c r="D101" s="968"/>
      <c r="E101" s="968"/>
      <c r="F101" s="968"/>
      <c r="G101" s="968"/>
      <c r="H101" s="968"/>
      <c r="I101" s="969"/>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5"/>
      <c r="Q101" s="1086"/>
      <c r="R101" s="489" t="str">
        <f>IFERROR(IF('別紙様式3-2（４・５月）'!Z103="ベア加算","",P101*VLOOKUP(N101,【参考】数式用!$AD$2:$AH$27,MATCH(O101,【参考】数式用!$K$4:$N$4,0)+1,0)),"")</f>
        <v/>
      </c>
      <c r="S101" s="125"/>
      <c r="T101" s="1087"/>
      <c r="U101" s="1088"/>
      <c r="V101" s="490"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7" t="str">
        <f>IF(基本情報入力シート!C141="","",基本情報入力シート!C141)</f>
        <v/>
      </c>
      <c r="C102" s="968"/>
      <c r="D102" s="968"/>
      <c r="E102" s="968"/>
      <c r="F102" s="968"/>
      <c r="G102" s="968"/>
      <c r="H102" s="968"/>
      <c r="I102" s="969"/>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5"/>
      <c r="Q102" s="1086"/>
      <c r="R102" s="489" t="str">
        <f>IFERROR(IF('別紙様式3-2（４・５月）'!Z104="ベア加算","",P102*VLOOKUP(N102,【参考】数式用!$AD$2:$AH$27,MATCH(O102,【参考】数式用!$K$4:$N$4,0)+1,0)),"")</f>
        <v/>
      </c>
      <c r="S102" s="125"/>
      <c r="T102" s="1087"/>
      <c r="U102" s="1088"/>
      <c r="V102" s="490"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7" t="str">
        <f>IF(基本情報入力シート!C142="","",基本情報入力シート!C142)</f>
        <v/>
      </c>
      <c r="C103" s="968"/>
      <c r="D103" s="968"/>
      <c r="E103" s="968"/>
      <c r="F103" s="968"/>
      <c r="G103" s="968"/>
      <c r="H103" s="968"/>
      <c r="I103" s="969"/>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5"/>
      <c r="Q103" s="1086"/>
      <c r="R103" s="489" t="str">
        <f>IFERROR(IF('別紙様式3-2（４・５月）'!Z105="ベア加算","",P103*VLOOKUP(N103,【参考】数式用!$AD$2:$AH$27,MATCH(O103,【参考】数式用!$K$4:$N$4,0)+1,0)),"")</f>
        <v/>
      </c>
      <c r="S103" s="125"/>
      <c r="T103" s="1087"/>
      <c r="U103" s="1088"/>
      <c r="V103" s="490"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7" t="str">
        <f>IF(基本情報入力シート!C143="","",基本情報入力シート!C143)</f>
        <v/>
      </c>
      <c r="C104" s="968"/>
      <c r="D104" s="968"/>
      <c r="E104" s="968"/>
      <c r="F104" s="968"/>
      <c r="G104" s="968"/>
      <c r="H104" s="968"/>
      <c r="I104" s="969"/>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5"/>
      <c r="Q104" s="1086"/>
      <c r="R104" s="489" t="str">
        <f>IFERROR(IF('別紙様式3-2（４・５月）'!Z106="ベア加算","",P104*VLOOKUP(N104,【参考】数式用!$AD$2:$AH$27,MATCH(O104,【参考】数式用!$K$4:$N$4,0)+1,0)),"")</f>
        <v/>
      </c>
      <c r="S104" s="125"/>
      <c r="T104" s="1087"/>
      <c r="U104" s="1088"/>
      <c r="V104" s="490"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7" t="str">
        <f>IF(基本情報入力シート!C144="","",基本情報入力シート!C144)</f>
        <v/>
      </c>
      <c r="C105" s="968"/>
      <c r="D105" s="968"/>
      <c r="E105" s="968"/>
      <c r="F105" s="968"/>
      <c r="G105" s="968"/>
      <c r="H105" s="968"/>
      <c r="I105" s="969"/>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5"/>
      <c r="Q105" s="1086"/>
      <c r="R105" s="489" t="str">
        <f>IFERROR(IF('別紙様式3-2（４・５月）'!Z107="ベア加算","",P105*VLOOKUP(N105,【参考】数式用!$AD$2:$AH$27,MATCH(O105,【参考】数式用!$K$4:$N$4,0)+1,0)),"")</f>
        <v/>
      </c>
      <c r="S105" s="125"/>
      <c r="T105" s="1087"/>
      <c r="U105" s="1088"/>
      <c r="V105" s="490"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7" t="str">
        <f>IF(基本情報入力シート!C145="","",基本情報入力シート!C145)</f>
        <v/>
      </c>
      <c r="C106" s="968"/>
      <c r="D106" s="968"/>
      <c r="E106" s="968"/>
      <c r="F106" s="968"/>
      <c r="G106" s="968"/>
      <c r="H106" s="968"/>
      <c r="I106" s="969"/>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5"/>
      <c r="Q106" s="1086"/>
      <c r="R106" s="489" t="str">
        <f>IFERROR(IF('別紙様式3-2（４・５月）'!Z108="ベア加算","",P106*VLOOKUP(N106,【参考】数式用!$AD$2:$AH$27,MATCH(O106,【参考】数式用!$K$4:$N$4,0)+1,0)),"")</f>
        <v/>
      </c>
      <c r="S106" s="125"/>
      <c r="T106" s="1087"/>
      <c r="U106" s="1088"/>
      <c r="V106" s="490"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7" t="str">
        <f>IF(基本情報入力シート!C146="","",基本情報入力シート!C146)</f>
        <v/>
      </c>
      <c r="C107" s="968"/>
      <c r="D107" s="968"/>
      <c r="E107" s="968"/>
      <c r="F107" s="968"/>
      <c r="G107" s="968"/>
      <c r="H107" s="968"/>
      <c r="I107" s="969"/>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5"/>
      <c r="Q107" s="1086"/>
      <c r="R107" s="489" t="str">
        <f>IFERROR(IF('別紙様式3-2（４・５月）'!Z109="ベア加算","",P107*VLOOKUP(N107,【参考】数式用!$AD$2:$AH$27,MATCH(O107,【参考】数式用!$K$4:$N$4,0)+1,0)),"")</f>
        <v/>
      </c>
      <c r="S107" s="125"/>
      <c r="T107" s="1087"/>
      <c r="U107" s="1088"/>
      <c r="V107" s="490"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7" t="str">
        <f>IF(基本情報入力シート!C147="","",基本情報入力シート!C147)</f>
        <v/>
      </c>
      <c r="C108" s="968"/>
      <c r="D108" s="968"/>
      <c r="E108" s="968"/>
      <c r="F108" s="968"/>
      <c r="G108" s="968"/>
      <c r="H108" s="968"/>
      <c r="I108" s="969"/>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5"/>
      <c r="Q108" s="1086"/>
      <c r="R108" s="489" t="str">
        <f>IFERROR(IF('別紙様式3-2（４・５月）'!Z110="ベア加算","",P108*VLOOKUP(N108,【参考】数式用!$AD$2:$AH$27,MATCH(O108,【参考】数式用!$K$4:$N$4,0)+1,0)),"")</f>
        <v/>
      </c>
      <c r="S108" s="125"/>
      <c r="T108" s="1087"/>
      <c r="U108" s="1088"/>
      <c r="V108" s="490"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7" t="str">
        <f>IF(基本情報入力シート!C148="","",基本情報入力シート!C148)</f>
        <v/>
      </c>
      <c r="C109" s="968"/>
      <c r="D109" s="968"/>
      <c r="E109" s="968"/>
      <c r="F109" s="968"/>
      <c r="G109" s="968"/>
      <c r="H109" s="968"/>
      <c r="I109" s="969"/>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5"/>
      <c r="Q109" s="1086"/>
      <c r="R109" s="489" t="str">
        <f>IFERROR(IF('別紙様式3-2（４・５月）'!Z111="ベア加算","",P109*VLOOKUP(N109,【参考】数式用!$AD$2:$AH$27,MATCH(O109,【参考】数式用!$K$4:$N$4,0)+1,0)),"")</f>
        <v/>
      </c>
      <c r="S109" s="125"/>
      <c r="T109" s="1087"/>
      <c r="U109" s="1088"/>
      <c r="V109" s="490"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7" t="str">
        <f>IF(基本情報入力シート!C149="","",基本情報入力シート!C149)</f>
        <v/>
      </c>
      <c r="C110" s="968"/>
      <c r="D110" s="968"/>
      <c r="E110" s="968"/>
      <c r="F110" s="968"/>
      <c r="G110" s="968"/>
      <c r="H110" s="968"/>
      <c r="I110" s="969"/>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5"/>
      <c r="Q110" s="1086"/>
      <c r="R110" s="489" t="str">
        <f>IFERROR(IF('別紙様式3-2（４・５月）'!Z112="ベア加算","",P110*VLOOKUP(N110,【参考】数式用!$AD$2:$AH$27,MATCH(O110,【参考】数式用!$K$4:$N$4,0)+1,0)),"")</f>
        <v/>
      </c>
      <c r="S110" s="125"/>
      <c r="T110" s="1087"/>
      <c r="U110" s="1088"/>
      <c r="V110" s="490"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7" t="str">
        <f>IF(基本情報入力シート!C150="","",基本情報入力シート!C150)</f>
        <v/>
      </c>
      <c r="C111" s="968"/>
      <c r="D111" s="968"/>
      <c r="E111" s="968"/>
      <c r="F111" s="968"/>
      <c r="G111" s="968"/>
      <c r="H111" s="968"/>
      <c r="I111" s="969"/>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5"/>
      <c r="Q111" s="1086"/>
      <c r="R111" s="489" t="str">
        <f>IFERROR(IF('別紙様式3-2（４・５月）'!Z113="ベア加算","",P111*VLOOKUP(N111,【参考】数式用!$AD$2:$AH$27,MATCH(O111,【参考】数式用!$K$4:$N$4,0)+1,0)),"")</f>
        <v/>
      </c>
      <c r="S111" s="125"/>
      <c r="T111" s="1087"/>
      <c r="U111" s="1088"/>
      <c r="V111" s="490"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7" t="str">
        <f>IF(基本情報入力シート!C151="","",基本情報入力シート!C151)</f>
        <v/>
      </c>
      <c r="C112" s="968"/>
      <c r="D112" s="968"/>
      <c r="E112" s="968"/>
      <c r="F112" s="968"/>
      <c r="G112" s="968"/>
      <c r="H112" s="968"/>
      <c r="I112" s="969"/>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5"/>
      <c r="Q112" s="1086"/>
      <c r="R112" s="489" t="str">
        <f>IFERROR(IF('別紙様式3-2（４・５月）'!Z114="ベア加算","",P112*VLOOKUP(N112,【参考】数式用!$AD$2:$AH$27,MATCH(O112,【参考】数式用!$K$4:$N$4,0)+1,0)),"")</f>
        <v/>
      </c>
      <c r="S112" s="125"/>
      <c r="T112" s="1087"/>
      <c r="U112" s="1088"/>
      <c r="V112" s="490"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7" t="str">
        <f>IF(基本情報入力シート!C152="","",基本情報入力シート!C152)</f>
        <v/>
      </c>
      <c r="C113" s="968"/>
      <c r="D113" s="968"/>
      <c r="E113" s="968"/>
      <c r="F113" s="968"/>
      <c r="G113" s="968"/>
      <c r="H113" s="968"/>
      <c r="I113" s="969"/>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85"/>
      <c r="Q113" s="1086"/>
      <c r="R113" s="489" t="str">
        <f>IFERROR(IF('別紙様式3-2（４・５月）'!Z115="ベア加算","",P113*VLOOKUP(N113,【参考】数式用!$AD$2:$AH$27,MATCH(O113,【参考】数式用!$K$4:$N$4,0)+1,0)),"")</f>
        <v/>
      </c>
      <c r="S113" s="125"/>
      <c r="T113" s="1087"/>
      <c r="U113" s="1088"/>
      <c r="V113" s="490"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2023-01-10T13:53:21Z</dcterms:modified>
</cp:coreProperties>
</file>